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0" documentId="13_ncr:1_{9A257A6E-25EC-4250-A079-51A200A3711A}" xr6:coauthVersionLast="47" xr6:coauthVersionMax="47" xr10:uidLastSave="{00000000-0000-0000-0000-000000000000}"/>
  <bookViews>
    <workbookView xWindow="-110" yWindow="-110" windowWidth="19420" windowHeight="10420" xr2:uid="{00000000-000D-0000-FFFF-FFFF00000000}"/>
  </bookViews>
  <sheets>
    <sheet name="基本情報" sheetId="1" r:id="rId1"/>
    <sheet name="1年目" sheetId="2" r:id="rId2"/>
    <sheet name="2年目" sheetId="11" r:id="rId3"/>
    <sheet name="3年目" sheetId="12" r:id="rId4"/>
    <sheet name="資格区分" sheetId="13" state="hidden" r:id="rId5"/>
    <sheet name="資格維持活動期間" sheetId="8" state="hidden" r:id="rId6"/>
    <sheet name="活動分野・項目" sheetId="14" state="hidden" r:id="rId7"/>
    <sheet name="摘要" sheetId="15" state="hidden" r:id="rId8"/>
    <sheet name="ポイントレート" sheetId="6" state="hidden" r:id="rId9"/>
  </sheets>
  <definedNames>
    <definedName name="JASAWG活動">摘要!#REF!</definedName>
    <definedName name="JASAが主催するその他社会貢献活動">摘要!#REF!</definedName>
    <definedName name="JASA委員会・プロジェクト活動">摘要!#REF!</definedName>
    <definedName name="その他" localSheetId="7">摘要!#REF!</definedName>
    <definedName name="その他">摘要!#REF!</definedName>
    <definedName name="その他協会が社会貢献に意義があると認める情報セキュリティ監査に関連する活動">摘要!#REF!</definedName>
    <definedName name="安藤">摘要!#REF!</definedName>
    <definedName name="外部監査">摘要!$B$2:$C$2</definedName>
    <definedName name="活動期間1年目">資格維持活動期間!$A$3:$A$19</definedName>
    <definedName name="活動期間2年目">資格維持活動期間!$B$4:$B$19</definedName>
    <definedName name="活動期間3年目">資格維持活動期間!$C$4:$C$19</definedName>
    <definedName name="活動分野">活動分野・項目!$A$2:$C$2</definedName>
    <definedName name="活動分野・項目" localSheetId="6">活動分野・項目!$A$2:$C$2</definedName>
    <definedName name="監査実績">活動分野・項目!$A$3:$A$4</definedName>
    <definedName name="監査人の学習">活動分野・項目!$B$3:$B$5</definedName>
    <definedName name="協会WG活動">摘要!#REF!</definedName>
    <definedName name="協会WG活動等">摘要!$B$7:$C$7</definedName>
    <definedName name="協会が社会貢献に意義があると認める情報セキュリティ監査に関連する活動">摘要!$B$10:$G$10</definedName>
    <definedName name="研修・セミナーなどの受講">摘要!$B$4:$C$4</definedName>
    <definedName name="講師">摘要!#REF!</definedName>
    <definedName name="講師活動">摘要!$B$8:$C$8</definedName>
    <definedName name="採点活動">摘要!#REF!</definedName>
    <definedName name="試験問題の作成">摘要!#REF!</definedName>
    <definedName name="資格区分">資格区分!$A$2:$A$4</definedName>
    <definedName name="自己学習">摘要!$B$5:$C$5</definedName>
    <definedName name="執筆活動">摘要!$B$9:$C$9</definedName>
    <definedName name="社会貢献">活動分野・項目!$C$3:$C$6</definedName>
    <definedName name="情報セキュリティ監査に関連する研修・セミナーなどの受講">摘要!$B$4:$D$4</definedName>
    <definedName name="情報セキュリティ関連資格取得">摘要!$B$6:$C$6</definedName>
    <definedName name="政府機関の委員活動">ポイントレート!#REF!</definedName>
    <definedName name="政府機関等の委員活動">摘要!#REF!</definedName>
    <definedName name="内部監査">摘要!$B$3:$C$3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12" l="1"/>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6" i="2"/>
  <c r="D12" i="1"/>
  <c r="F12" i="1"/>
  <c r="F21" i="1"/>
  <c r="D2" i="2"/>
  <c r="D13" i="1"/>
  <c r="F22" i="1"/>
  <c r="D2" i="11"/>
  <c r="F13" i="1"/>
  <c r="D14" i="1"/>
  <c r="F23" i="1"/>
  <c r="D2" i="12"/>
  <c r="F14" i="1"/>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I6" i="12" s="1"/>
  <c r="I14" i="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6" i="11"/>
  <c r="I13" i="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6" i="2"/>
  <c r="G12" i="1"/>
  <c r="J12" i="1" s="1"/>
  <c r="H12" i="1"/>
  <c r="H14" i="1"/>
  <c r="G14" i="1"/>
  <c r="G13" i="1"/>
  <c r="J13" i="1" s="1"/>
  <c r="H13" i="1"/>
  <c r="I12" i="1"/>
  <c r="J14" i="1" l="1"/>
  <c r="H15" i="1"/>
  <c r="I15" i="1"/>
  <c r="G15" i="1"/>
  <c r="J15" i="1" l="1"/>
</calcChain>
</file>

<file path=xl/sharedStrings.xml><?xml version="1.0" encoding="utf-8"?>
<sst xmlns="http://schemas.openxmlformats.org/spreadsheetml/2006/main" count="233" uniqueCount="110">
  <si>
    <t>CAIS登録番号</t>
    <rPh sb="4" eb="6">
      <t>トウロク</t>
    </rPh>
    <rPh sb="6" eb="8">
      <t>バンゴウ</t>
    </rPh>
    <phoneticPr fontId="1"/>
  </si>
  <si>
    <t>氏名</t>
    <rPh sb="0" eb="2">
      <t>シメイ</t>
    </rPh>
    <phoneticPr fontId="1"/>
  </si>
  <si>
    <t>資格名</t>
    <rPh sb="0" eb="2">
      <t>シカク</t>
    </rPh>
    <rPh sb="2" eb="3">
      <t>メイ</t>
    </rPh>
    <phoneticPr fontId="1"/>
  </si>
  <si>
    <t>公認情報セキュリティ監査人</t>
    <rPh sb="0" eb="2">
      <t>コウニン</t>
    </rPh>
    <rPh sb="2" eb="4">
      <t>ジョウホウ</t>
    </rPh>
    <rPh sb="10" eb="12">
      <t>カンサ</t>
    </rPh>
    <rPh sb="12" eb="13">
      <t>ニン</t>
    </rPh>
    <phoneticPr fontId="1"/>
  </si>
  <si>
    <t>情報セキュリティ監査人補</t>
    <rPh sb="0" eb="2">
      <t>ジョウホウ</t>
    </rPh>
    <rPh sb="8" eb="10">
      <t>カンサ</t>
    </rPh>
    <rPh sb="10" eb="11">
      <t>ニン</t>
    </rPh>
    <rPh sb="11" eb="12">
      <t>ホ</t>
    </rPh>
    <phoneticPr fontId="1"/>
  </si>
  <si>
    <t>公認情報セキュリティ主任監査人</t>
    <rPh sb="0" eb="2">
      <t>コウニン</t>
    </rPh>
    <rPh sb="2" eb="4">
      <t>ジョウホウ</t>
    </rPh>
    <rPh sb="10" eb="12">
      <t>シュニン</t>
    </rPh>
    <rPh sb="12" eb="14">
      <t>カンサ</t>
    </rPh>
    <rPh sb="14" eb="15">
      <t>ニン</t>
    </rPh>
    <phoneticPr fontId="1"/>
  </si>
  <si>
    <t>1年目</t>
    <rPh sb="1" eb="3">
      <t>ネンメ</t>
    </rPh>
    <phoneticPr fontId="1"/>
  </si>
  <si>
    <t>2年目</t>
    <rPh sb="1" eb="3">
      <t>ネンメ</t>
    </rPh>
    <phoneticPr fontId="1"/>
  </si>
  <si>
    <t>3年目</t>
    <rPh sb="1" eb="3">
      <t>ネンメ</t>
    </rPh>
    <phoneticPr fontId="1"/>
  </si>
  <si>
    <t>監査実績</t>
    <rPh sb="0" eb="2">
      <t>カンサ</t>
    </rPh>
    <rPh sb="2" eb="4">
      <t>ジッセキ</t>
    </rPh>
    <phoneticPr fontId="1"/>
  </si>
  <si>
    <t>監査人の学習</t>
    <rPh sb="0" eb="2">
      <t>カンサ</t>
    </rPh>
    <rPh sb="2" eb="3">
      <t>ニン</t>
    </rPh>
    <rPh sb="4" eb="6">
      <t>ガクシュウ</t>
    </rPh>
    <phoneticPr fontId="1"/>
  </si>
  <si>
    <t>社会貢献</t>
    <rPh sb="0" eb="2">
      <t>シャカイ</t>
    </rPh>
    <rPh sb="2" eb="4">
      <t>コウケン</t>
    </rPh>
    <phoneticPr fontId="1"/>
  </si>
  <si>
    <t>3年間合計</t>
    <rPh sb="1" eb="3">
      <t>ネンカン</t>
    </rPh>
    <rPh sb="3" eb="5">
      <t>ゴウケイ</t>
    </rPh>
    <phoneticPr fontId="1"/>
  </si>
  <si>
    <t>外部監査</t>
    <rPh sb="0" eb="2">
      <t>ガイブ</t>
    </rPh>
    <rPh sb="2" eb="4">
      <t>カンサ</t>
    </rPh>
    <phoneticPr fontId="1"/>
  </si>
  <si>
    <t>内部監査</t>
    <rPh sb="0" eb="2">
      <t>ナイブ</t>
    </rPh>
    <rPh sb="2" eb="4">
      <t>カンサ</t>
    </rPh>
    <phoneticPr fontId="1"/>
  </si>
  <si>
    <t>メンバー</t>
  </si>
  <si>
    <t>項目</t>
    <rPh sb="0" eb="2">
      <t>コウモク</t>
    </rPh>
    <phoneticPr fontId="1"/>
  </si>
  <si>
    <t>摘要</t>
    <rPh sb="0" eb="2">
      <t>テキヨウ</t>
    </rPh>
    <phoneticPr fontId="1"/>
  </si>
  <si>
    <t>活動分野</t>
    <rPh sb="0" eb="2">
      <t>カツドウ</t>
    </rPh>
    <rPh sb="2" eb="4">
      <t>ブンヤ</t>
    </rPh>
    <phoneticPr fontId="1"/>
  </si>
  <si>
    <t>自己学習</t>
    <rPh sb="0" eb="2">
      <t>ジコ</t>
    </rPh>
    <rPh sb="2" eb="4">
      <t>ガクシュウ</t>
    </rPh>
    <phoneticPr fontId="1"/>
  </si>
  <si>
    <t>情報セキュリティ関連資格取得</t>
    <rPh sb="0" eb="2">
      <t>ジョウホウ</t>
    </rPh>
    <rPh sb="8" eb="10">
      <t>カンレン</t>
    </rPh>
    <rPh sb="10" eb="12">
      <t>シカク</t>
    </rPh>
    <rPh sb="12" eb="14">
      <t>シュトク</t>
    </rPh>
    <phoneticPr fontId="1"/>
  </si>
  <si>
    <t>リーダ（品質管理者の経験含む）</t>
    <rPh sb="4" eb="6">
      <t>ヒンシツ</t>
    </rPh>
    <rPh sb="6" eb="8">
      <t>カンリ</t>
    </rPh>
    <rPh sb="8" eb="9">
      <t>シャ</t>
    </rPh>
    <rPh sb="10" eb="12">
      <t>ケイケン</t>
    </rPh>
    <rPh sb="12" eb="13">
      <t>フク</t>
    </rPh>
    <phoneticPr fontId="1"/>
  </si>
  <si>
    <t>講師活動</t>
  </si>
  <si>
    <t>執筆活動</t>
  </si>
  <si>
    <t>リーダ・サブリーダとして会議等を進行・参加</t>
  </si>
  <si>
    <t>リーダ（品質管理者の経験含む）</t>
  </si>
  <si>
    <t>資格維持活動期間（1年目）</t>
    <rPh sb="0" eb="2">
      <t>シカク</t>
    </rPh>
    <rPh sb="2" eb="4">
      <t>イジ</t>
    </rPh>
    <rPh sb="4" eb="6">
      <t>カツドウ</t>
    </rPh>
    <rPh sb="6" eb="8">
      <t>キカン</t>
    </rPh>
    <rPh sb="10" eb="12">
      <t>ネンメ</t>
    </rPh>
    <phoneticPr fontId="1"/>
  </si>
  <si>
    <t>資格維持活動期間リスト</t>
    <rPh sb="0" eb="2">
      <t>シカク</t>
    </rPh>
    <rPh sb="2" eb="4">
      <t>イジ</t>
    </rPh>
    <rPh sb="4" eb="6">
      <t>カツドウ</t>
    </rPh>
    <rPh sb="6" eb="8">
      <t>キカン</t>
    </rPh>
    <phoneticPr fontId="1"/>
  </si>
  <si>
    <t>資格維持活動期間（2年目）</t>
    <rPh sb="0" eb="2">
      <t>シカク</t>
    </rPh>
    <rPh sb="2" eb="4">
      <t>イジ</t>
    </rPh>
    <rPh sb="4" eb="6">
      <t>カツドウ</t>
    </rPh>
    <rPh sb="6" eb="8">
      <t>キカン</t>
    </rPh>
    <rPh sb="10" eb="12">
      <t>ネンメ</t>
    </rPh>
    <phoneticPr fontId="1"/>
  </si>
  <si>
    <t>資格維持活動期間（3年目）</t>
    <rPh sb="0" eb="2">
      <t>シカク</t>
    </rPh>
    <rPh sb="2" eb="4">
      <t>イジ</t>
    </rPh>
    <rPh sb="4" eb="6">
      <t>カツドウ</t>
    </rPh>
    <rPh sb="6" eb="8">
      <t>キカン</t>
    </rPh>
    <rPh sb="10" eb="12">
      <t>ネンメ</t>
    </rPh>
    <phoneticPr fontId="1"/>
  </si>
  <si>
    <t>メンバーとして会議等に参加</t>
    <phoneticPr fontId="1"/>
  </si>
  <si>
    <t>開始日</t>
    <rPh sb="0" eb="3">
      <t>カイシビ</t>
    </rPh>
    <phoneticPr fontId="1"/>
  </si>
  <si>
    <t>活動期間</t>
    <rPh sb="0" eb="2">
      <t>カツドウ</t>
    </rPh>
    <rPh sb="2" eb="4">
      <t>キカン</t>
    </rPh>
    <phoneticPr fontId="1"/>
  </si>
  <si>
    <t>レート</t>
    <phoneticPr fontId="1"/>
  </si>
  <si>
    <t>ポイント</t>
    <phoneticPr fontId="1"/>
  </si>
  <si>
    <t>終了日</t>
    <rPh sb="0" eb="2">
      <t>シュウリョウ</t>
    </rPh>
    <rPh sb="2" eb="3">
      <t>ビ</t>
    </rPh>
    <phoneticPr fontId="1"/>
  </si>
  <si>
    <t>●資格区分</t>
    <rPh sb="1" eb="3">
      <t>シカク</t>
    </rPh>
    <rPh sb="3" eb="5">
      <t>クブン</t>
    </rPh>
    <phoneticPr fontId="1"/>
  </si>
  <si>
    <t>●活動分野・項目</t>
    <rPh sb="1" eb="3">
      <t>カツドウ</t>
    </rPh>
    <rPh sb="3" eb="5">
      <t>ブンヤ</t>
    </rPh>
    <rPh sb="6" eb="8">
      <t>コウモク</t>
    </rPh>
    <phoneticPr fontId="1"/>
  </si>
  <si>
    <t>●摘要</t>
    <rPh sb="1" eb="3">
      <t>テキヨウ</t>
    </rPh>
    <phoneticPr fontId="1"/>
  </si>
  <si>
    <t>講師活動</t>
    <phoneticPr fontId="1"/>
  </si>
  <si>
    <t>執筆活動</t>
    <phoneticPr fontId="1"/>
  </si>
  <si>
    <t>●ポイントレート</t>
    <phoneticPr fontId="1"/>
  </si>
  <si>
    <t>年間合計</t>
    <phoneticPr fontId="1"/>
  </si>
  <si>
    <t>時間
（枚）</t>
    <rPh sb="0" eb="2">
      <t>ジカン</t>
    </rPh>
    <rPh sb="4" eb="5">
      <t>マイ</t>
    </rPh>
    <phoneticPr fontId="1"/>
  </si>
  <si>
    <t>資格維持活動期間</t>
    <rPh sb="0" eb="2">
      <t>シカク</t>
    </rPh>
    <rPh sb="2" eb="4">
      <t>イジ</t>
    </rPh>
    <rPh sb="4" eb="6">
      <t>カツドウ</t>
    </rPh>
    <rPh sb="6" eb="8">
      <t>キカン</t>
    </rPh>
    <phoneticPr fontId="1"/>
  </si>
  <si>
    <t>情報セキュリティ監査に関連する資料等の閲覧</t>
    <phoneticPr fontId="1"/>
  </si>
  <si>
    <t>CAIS登録者による情報セキュリティ監査に関連する勉強会等の参加</t>
    <rPh sb="10" eb="12">
      <t>ジョウホウ</t>
    </rPh>
    <rPh sb="18" eb="20">
      <t>カンサ</t>
    </rPh>
    <rPh sb="21" eb="23">
      <t>カンレン</t>
    </rPh>
    <rPh sb="30" eb="32">
      <t>サンカ</t>
    </rPh>
    <phoneticPr fontId="1"/>
  </si>
  <si>
    <t>情報セキュリティ監査に関連する研修、セミナー等の講師</t>
    <rPh sb="0" eb="2">
      <t>ジョウホウ</t>
    </rPh>
    <rPh sb="8" eb="10">
      <t>カンサ</t>
    </rPh>
    <rPh sb="11" eb="13">
      <t>カンレン</t>
    </rPh>
    <rPh sb="15" eb="17">
      <t>ケンシュウ</t>
    </rPh>
    <rPh sb="22" eb="23">
      <t>トウ</t>
    </rPh>
    <phoneticPr fontId="1"/>
  </si>
  <si>
    <t>情報セキュリティ監査に関連する社内研修・社内教育等の講師</t>
    <phoneticPr fontId="1"/>
  </si>
  <si>
    <t>協会活動の成果物を含む、他団体などの情報セキュリティ監査に関連する論文、原稿・資料作成およびレビュー</t>
    <rPh sb="0" eb="2">
      <t>キョウカイ</t>
    </rPh>
    <rPh sb="2" eb="4">
      <t>カツドウ</t>
    </rPh>
    <rPh sb="5" eb="7">
      <t>セイカ</t>
    </rPh>
    <rPh sb="7" eb="8">
      <t>ブツ</t>
    </rPh>
    <rPh sb="9" eb="10">
      <t>フク</t>
    </rPh>
    <rPh sb="12" eb="13">
      <t>タ</t>
    </rPh>
    <rPh sb="13" eb="15">
      <t>ダンタイ</t>
    </rPh>
    <rPh sb="18" eb="20">
      <t>ジョウホウ</t>
    </rPh>
    <rPh sb="26" eb="28">
      <t>カンサ</t>
    </rPh>
    <rPh sb="29" eb="31">
      <t>カンレン</t>
    </rPh>
    <rPh sb="33" eb="35">
      <t>ロンブン</t>
    </rPh>
    <rPh sb="36" eb="38">
      <t>ゲンコウ</t>
    </rPh>
    <rPh sb="39" eb="41">
      <t>シリョウ</t>
    </rPh>
    <rPh sb="41" eb="43">
      <t>サクセイ</t>
    </rPh>
    <phoneticPr fontId="1"/>
  </si>
  <si>
    <t>協会が主催するイベントのサポート等</t>
    <rPh sb="0" eb="2">
      <t>キョウカイ</t>
    </rPh>
    <rPh sb="3" eb="5">
      <t>シュサイ</t>
    </rPh>
    <rPh sb="16" eb="17">
      <t>トウ</t>
    </rPh>
    <phoneticPr fontId="1"/>
  </si>
  <si>
    <t>パブリックコメントへの投稿、アンケートへの回答等</t>
    <rPh sb="21" eb="23">
      <t>カイトウ</t>
    </rPh>
    <rPh sb="23" eb="24">
      <t>トウ</t>
    </rPh>
    <phoneticPr fontId="1"/>
  </si>
  <si>
    <t>情報セキュリティ監査に関連する研修・セミナーなどの受講</t>
    <rPh sb="0" eb="2">
      <t>ジョウホウ</t>
    </rPh>
    <rPh sb="8" eb="10">
      <t>カンサ</t>
    </rPh>
    <rPh sb="11" eb="13">
      <t>カンレン</t>
    </rPh>
    <rPh sb="15" eb="17">
      <t>ケンシュウ</t>
    </rPh>
    <rPh sb="25" eb="27">
      <t>ジュコウ</t>
    </rPh>
    <phoneticPr fontId="1"/>
  </si>
  <si>
    <t>研修、セミナー等の受講</t>
    <phoneticPr fontId="1"/>
  </si>
  <si>
    <t>社内研修・社内教育等の受講</t>
    <phoneticPr fontId="1"/>
  </si>
  <si>
    <t xml:space="preserve"> </t>
    <phoneticPr fontId="1"/>
  </si>
  <si>
    <t>協会WG活動等</t>
    <rPh sb="0" eb="2">
      <t>キョウカイ</t>
    </rPh>
    <rPh sb="6" eb="7">
      <t>トウ</t>
    </rPh>
    <phoneticPr fontId="1"/>
  </si>
  <si>
    <t>情報セキュリティに関連する資格試験への合格</t>
    <rPh sb="0" eb="2">
      <t>ジョウホウ</t>
    </rPh>
    <rPh sb="9" eb="11">
      <t>カンレン</t>
    </rPh>
    <phoneticPr fontId="1"/>
  </si>
  <si>
    <t>その他</t>
    <rPh sb="2" eb="3">
      <t>ホカ</t>
    </rPh>
    <phoneticPr fontId="1"/>
  </si>
  <si>
    <t>協会が社会貢献に意義があると認める情報セキュリティ監査に関連する活動</t>
    <rPh sb="0" eb="2">
      <t>キョウカイ</t>
    </rPh>
    <rPh sb="3" eb="5">
      <t>シャカイ</t>
    </rPh>
    <rPh sb="5" eb="7">
      <t>コウケン</t>
    </rPh>
    <rPh sb="8" eb="10">
      <t>イギ</t>
    </rPh>
    <rPh sb="14" eb="15">
      <t>ミト</t>
    </rPh>
    <rPh sb="17" eb="19">
      <t>ジョウホウ</t>
    </rPh>
    <rPh sb="25" eb="27">
      <t>カンサ</t>
    </rPh>
    <rPh sb="28" eb="30">
      <t>カンレン</t>
    </rPh>
    <rPh sb="32" eb="34">
      <t>カツドウ</t>
    </rPh>
    <phoneticPr fontId="1"/>
  </si>
  <si>
    <t>証跡NO.</t>
    <rPh sb="0" eb="2">
      <t>ショウセキ</t>
    </rPh>
    <phoneticPr fontId="1"/>
  </si>
  <si>
    <t>情報セキュリティに係る審査業務（ISMS認証審査、プライバシーマーク審査など）</t>
  </si>
  <si>
    <t>情報セキュリティに係る審査業務（ISMS認証審査、プライバシーマーク審査など）</t>
    <phoneticPr fontId="1"/>
  </si>
  <si>
    <t>情報セキュリティに係るコンサルティング業務</t>
  </si>
  <si>
    <t>情報セキュリティに係るコンサルティング業務</t>
    <phoneticPr fontId="1"/>
  </si>
  <si>
    <t xml:space="preserve">情報セキュリティに係る監査・審査に対応する事務局業務 </t>
  </si>
  <si>
    <t xml:space="preserve">情報セキュリティに係る監査・審査に対応する事務局業務 </t>
    <phoneticPr fontId="1"/>
  </si>
  <si>
    <t>2019年4月1日～2020年3月31日</t>
    <rPh sb="4" eb="5">
      <t>ネン</t>
    </rPh>
    <rPh sb="6" eb="7">
      <t>ガツ</t>
    </rPh>
    <rPh sb="8" eb="9">
      <t>ニチ</t>
    </rPh>
    <phoneticPr fontId="1"/>
  </si>
  <si>
    <t>2018年4月1日～2019年3月31日</t>
    <rPh sb="4" eb="5">
      <t>ネン</t>
    </rPh>
    <rPh sb="6" eb="7">
      <t>ガツ</t>
    </rPh>
    <rPh sb="8" eb="9">
      <t>ニチ</t>
    </rPh>
    <phoneticPr fontId="1"/>
  </si>
  <si>
    <t>資格認定日～2018年3月31日</t>
    <rPh sb="0" eb="2">
      <t>シカク</t>
    </rPh>
    <rPh sb="2" eb="4">
      <t>ニンテイ</t>
    </rPh>
    <rPh sb="4" eb="5">
      <t>ビ</t>
    </rPh>
    <phoneticPr fontId="1"/>
  </si>
  <si>
    <t>資格認定日～2018年9月30日</t>
    <rPh sb="0" eb="2">
      <t>シカク</t>
    </rPh>
    <rPh sb="2" eb="4">
      <t>ニンテイ</t>
    </rPh>
    <rPh sb="4" eb="5">
      <t>ビ</t>
    </rPh>
    <phoneticPr fontId="1"/>
  </si>
  <si>
    <t>2018年10月1日～2019年9月30日</t>
    <rPh sb="4" eb="5">
      <t>ネン</t>
    </rPh>
    <rPh sb="7" eb="8">
      <t>ガツ</t>
    </rPh>
    <rPh sb="9" eb="10">
      <t>ニチ</t>
    </rPh>
    <rPh sb="15" eb="16">
      <t>ネン</t>
    </rPh>
    <rPh sb="17" eb="18">
      <t>ガツ</t>
    </rPh>
    <rPh sb="20" eb="21">
      <t>ニチ</t>
    </rPh>
    <phoneticPr fontId="1"/>
  </si>
  <si>
    <t>2019年10月1日～2020年9月30日</t>
    <rPh sb="4" eb="5">
      <t>ネン</t>
    </rPh>
    <rPh sb="7" eb="8">
      <t>ガツ</t>
    </rPh>
    <rPh sb="9" eb="10">
      <t>ニチ</t>
    </rPh>
    <rPh sb="15" eb="16">
      <t>ネン</t>
    </rPh>
    <rPh sb="17" eb="18">
      <t>ガツ</t>
    </rPh>
    <rPh sb="20" eb="21">
      <t>ニチ</t>
    </rPh>
    <phoneticPr fontId="1"/>
  </si>
  <si>
    <t>資格認定日～2019年3月31日</t>
    <rPh sb="0" eb="2">
      <t>シカク</t>
    </rPh>
    <rPh sb="2" eb="4">
      <t>ニンテイ</t>
    </rPh>
    <rPh sb="4" eb="5">
      <t>ビ</t>
    </rPh>
    <phoneticPr fontId="1"/>
  </si>
  <si>
    <t>2020年4月1日～2021年3月31日</t>
    <rPh sb="4" eb="5">
      <t>ネン</t>
    </rPh>
    <rPh sb="6" eb="7">
      <t>ガツ</t>
    </rPh>
    <rPh sb="8" eb="9">
      <t>ニチ</t>
    </rPh>
    <phoneticPr fontId="1"/>
  </si>
  <si>
    <t>資格認定日～2019年9月30日</t>
    <rPh sb="0" eb="2">
      <t>シカク</t>
    </rPh>
    <rPh sb="2" eb="4">
      <t>ニンテイ</t>
    </rPh>
    <rPh sb="4" eb="5">
      <t>ビ</t>
    </rPh>
    <phoneticPr fontId="1"/>
  </si>
  <si>
    <t>2020年10月1日～2021年9月30日</t>
    <rPh sb="4" eb="5">
      <t>ネン</t>
    </rPh>
    <rPh sb="7" eb="8">
      <t>ガツ</t>
    </rPh>
    <rPh sb="9" eb="10">
      <t>ニチ</t>
    </rPh>
    <rPh sb="15" eb="16">
      <t>ネン</t>
    </rPh>
    <rPh sb="17" eb="18">
      <t>ガツ</t>
    </rPh>
    <rPh sb="20" eb="21">
      <t>ニチ</t>
    </rPh>
    <phoneticPr fontId="1"/>
  </si>
  <si>
    <t>資格認定日～2020年3月31日</t>
    <rPh sb="0" eb="2">
      <t>シカク</t>
    </rPh>
    <rPh sb="2" eb="4">
      <t>ニンテイ</t>
    </rPh>
    <rPh sb="4" eb="5">
      <t>ビ</t>
    </rPh>
    <phoneticPr fontId="1"/>
  </si>
  <si>
    <t>2021年4月1日～2022年3月31日</t>
    <rPh sb="4" eb="5">
      <t>ネン</t>
    </rPh>
    <rPh sb="6" eb="7">
      <t>ガツ</t>
    </rPh>
    <rPh sb="8" eb="9">
      <t>ニチ</t>
    </rPh>
    <phoneticPr fontId="1"/>
  </si>
  <si>
    <t>資格認定日～2020年9月30日</t>
    <rPh sb="0" eb="2">
      <t>シカク</t>
    </rPh>
    <rPh sb="2" eb="4">
      <t>ニンテイ</t>
    </rPh>
    <rPh sb="4" eb="5">
      <t>ビ</t>
    </rPh>
    <phoneticPr fontId="1"/>
  </si>
  <si>
    <t>2021年10月1日～2021年9月30日</t>
    <rPh sb="4" eb="5">
      <t>ネン</t>
    </rPh>
    <rPh sb="7" eb="8">
      <t>ガツ</t>
    </rPh>
    <rPh sb="9" eb="10">
      <t>ニチ</t>
    </rPh>
    <rPh sb="15" eb="16">
      <t>ネン</t>
    </rPh>
    <rPh sb="17" eb="18">
      <t>ガツ</t>
    </rPh>
    <rPh sb="20" eb="21">
      <t>ニチ</t>
    </rPh>
    <phoneticPr fontId="1"/>
  </si>
  <si>
    <t>資格認定日～2021年3月31日</t>
    <rPh sb="0" eb="2">
      <t>シカク</t>
    </rPh>
    <rPh sb="2" eb="4">
      <t>ニンテイ</t>
    </rPh>
    <rPh sb="4" eb="5">
      <t>ビ</t>
    </rPh>
    <phoneticPr fontId="1"/>
  </si>
  <si>
    <t>2022年4月1日～2023年3月31日</t>
    <rPh sb="4" eb="5">
      <t>ネン</t>
    </rPh>
    <rPh sb="6" eb="7">
      <t>ガツ</t>
    </rPh>
    <rPh sb="8" eb="9">
      <t>ニチ</t>
    </rPh>
    <phoneticPr fontId="1"/>
  </si>
  <si>
    <t>資格認定日～2021年9月30日</t>
    <rPh sb="0" eb="2">
      <t>シカク</t>
    </rPh>
    <rPh sb="2" eb="4">
      <t>ニンテイ</t>
    </rPh>
    <rPh sb="4" eb="5">
      <t>ビ</t>
    </rPh>
    <phoneticPr fontId="1"/>
  </si>
  <si>
    <t>2021年10月1日～2022年9月30日</t>
    <rPh sb="4" eb="5">
      <t>ネン</t>
    </rPh>
    <rPh sb="7" eb="8">
      <t>ガツ</t>
    </rPh>
    <rPh sb="9" eb="10">
      <t>ニチ</t>
    </rPh>
    <rPh sb="15" eb="16">
      <t>ネン</t>
    </rPh>
    <rPh sb="17" eb="18">
      <t>ガツ</t>
    </rPh>
    <rPh sb="20" eb="21">
      <t>ニチ</t>
    </rPh>
    <phoneticPr fontId="1"/>
  </si>
  <si>
    <t>資格認定日～2022年3月31日</t>
    <rPh sb="0" eb="2">
      <t>シカク</t>
    </rPh>
    <rPh sb="2" eb="4">
      <t>ニンテイ</t>
    </rPh>
    <rPh sb="4" eb="5">
      <t>ビ</t>
    </rPh>
    <phoneticPr fontId="1"/>
  </si>
  <si>
    <t>資格認定日～2022年9月30日</t>
    <rPh sb="0" eb="2">
      <t>シカク</t>
    </rPh>
    <rPh sb="2" eb="4">
      <t>ニンテイ</t>
    </rPh>
    <rPh sb="4" eb="5">
      <t>ビ</t>
    </rPh>
    <phoneticPr fontId="1"/>
  </si>
  <si>
    <t>2022年10月1日～2023年9月30日</t>
    <rPh sb="4" eb="5">
      <t>ネン</t>
    </rPh>
    <rPh sb="7" eb="8">
      <t>ガツ</t>
    </rPh>
    <rPh sb="9" eb="10">
      <t>ニチ</t>
    </rPh>
    <rPh sb="15" eb="16">
      <t>ネン</t>
    </rPh>
    <rPh sb="17" eb="18">
      <t>ガツ</t>
    </rPh>
    <rPh sb="20" eb="21">
      <t>ニチ</t>
    </rPh>
    <phoneticPr fontId="1"/>
  </si>
  <si>
    <t>資格認定日～2023年3月31日</t>
    <rPh sb="0" eb="2">
      <t>シカク</t>
    </rPh>
    <rPh sb="2" eb="4">
      <t>ニンテイ</t>
    </rPh>
    <rPh sb="4" eb="5">
      <t>ビ</t>
    </rPh>
    <phoneticPr fontId="1"/>
  </si>
  <si>
    <t>資格認定日～2023年9月30日</t>
    <rPh sb="0" eb="2">
      <t>シカク</t>
    </rPh>
    <rPh sb="2" eb="4">
      <t>ニンテイ</t>
    </rPh>
    <rPh sb="4" eb="5">
      <t>ビ</t>
    </rPh>
    <phoneticPr fontId="1"/>
  </si>
  <si>
    <t>2023年4月1日～2024年3月31日</t>
    <rPh sb="4" eb="5">
      <t>ネン</t>
    </rPh>
    <rPh sb="6" eb="7">
      <t>ガツ</t>
    </rPh>
    <rPh sb="8" eb="9">
      <t>ニチ</t>
    </rPh>
    <phoneticPr fontId="1"/>
  </si>
  <si>
    <t>2023年10月1日～2024年9月30日</t>
    <rPh sb="4" eb="5">
      <t>ネン</t>
    </rPh>
    <rPh sb="7" eb="8">
      <t>ガツ</t>
    </rPh>
    <rPh sb="9" eb="10">
      <t>ニチ</t>
    </rPh>
    <rPh sb="15" eb="16">
      <t>ネン</t>
    </rPh>
    <rPh sb="17" eb="18">
      <t>ガツ</t>
    </rPh>
    <rPh sb="20" eb="21">
      <t>ニチ</t>
    </rPh>
    <phoneticPr fontId="1"/>
  </si>
  <si>
    <t>資格認定日～2024年3月31日</t>
    <rPh sb="0" eb="2">
      <t>シカク</t>
    </rPh>
    <rPh sb="2" eb="4">
      <t>ニンテイ</t>
    </rPh>
    <rPh sb="4" eb="5">
      <t>ビ</t>
    </rPh>
    <phoneticPr fontId="1"/>
  </si>
  <si>
    <t>資格認定日～2024年9月30日</t>
    <rPh sb="0" eb="2">
      <t>シカク</t>
    </rPh>
    <rPh sb="2" eb="4">
      <t>ニンテイ</t>
    </rPh>
    <rPh sb="4" eb="5">
      <t>ビ</t>
    </rPh>
    <phoneticPr fontId="1"/>
  </si>
  <si>
    <t>2024年4月1日～2025年3月31日</t>
    <rPh sb="4" eb="5">
      <t>ネン</t>
    </rPh>
    <rPh sb="6" eb="7">
      <t>ガツ</t>
    </rPh>
    <rPh sb="8" eb="9">
      <t>ニチ</t>
    </rPh>
    <phoneticPr fontId="1"/>
  </si>
  <si>
    <t>2024年10月1日～2025年9月30日</t>
    <rPh sb="4" eb="5">
      <t>ネン</t>
    </rPh>
    <rPh sb="7" eb="8">
      <t>ガツ</t>
    </rPh>
    <rPh sb="9" eb="10">
      <t>ニチ</t>
    </rPh>
    <rPh sb="15" eb="16">
      <t>ネン</t>
    </rPh>
    <rPh sb="17" eb="18">
      <t>ガツ</t>
    </rPh>
    <rPh sb="20" eb="21">
      <t>ニチ</t>
    </rPh>
    <phoneticPr fontId="1"/>
  </si>
  <si>
    <t>資格認定日～2025年3月31日</t>
    <rPh sb="0" eb="2">
      <t>シカク</t>
    </rPh>
    <rPh sb="2" eb="4">
      <t>ニンテイ</t>
    </rPh>
    <rPh sb="4" eb="5">
      <t>ビ</t>
    </rPh>
    <phoneticPr fontId="1"/>
  </si>
  <si>
    <t>2025年4月1日～2025年3月31日</t>
    <rPh sb="4" eb="5">
      <t>ネン</t>
    </rPh>
    <rPh sb="6" eb="7">
      <t>ガツ</t>
    </rPh>
    <rPh sb="8" eb="9">
      <t>ニチ</t>
    </rPh>
    <phoneticPr fontId="1"/>
  </si>
  <si>
    <t>資格認定日～2025年9月30日</t>
    <rPh sb="0" eb="2">
      <t>シカク</t>
    </rPh>
    <rPh sb="2" eb="4">
      <t>ニンテイ</t>
    </rPh>
    <rPh sb="4" eb="5">
      <t>ビ</t>
    </rPh>
    <phoneticPr fontId="1"/>
  </si>
  <si>
    <t>2025年4月1日～2026年3月31日</t>
    <rPh sb="4" eb="5">
      <t>ネン</t>
    </rPh>
    <rPh sb="6" eb="7">
      <t>ガツ</t>
    </rPh>
    <rPh sb="8" eb="9">
      <t>ニチ</t>
    </rPh>
    <phoneticPr fontId="1"/>
  </si>
  <si>
    <t>2025年10月1日～2026年9月30日</t>
    <rPh sb="4" eb="5">
      <t>ネン</t>
    </rPh>
    <rPh sb="7" eb="8">
      <t>ガツ</t>
    </rPh>
    <rPh sb="9" eb="10">
      <t>ニチ</t>
    </rPh>
    <rPh sb="15" eb="16">
      <t>ネン</t>
    </rPh>
    <rPh sb="17" eb="18">
      <t>ガツ</t>
    </rPh>
    <rPh sb="20" eb="21">
      <t>ニチ</t>
    </rPh>
    <phoneticPr fontId="1"/>
  </si>
  <si>
    <t>資格認定日～2026年3月31日</t>
    <rPh sb="0" eb="2">
      <t>シカク</t>
    </rPh>
    <rPh sb="2" eb="4">
      <t>ニンテイ</t>
    </rPh>
    <rPh sb="4" eb="5">
      <t>ビ</t>
    </rPh>
    <phoneticPr fontId="1"/>
  </si>
  <si>
    <t>2026年4月1日～2027年3月31日</t>
    <rPh sb="4" eb="5">
      <t>ネン</t>
    </rPh>
    <rPh sb="6" eb="7">
      <t>ガツ</t>
    </rPh>
    <rPh sb="8" eb="9">
      <t>ニチ</t>
    </rPh>
    <phoneticPr fontId="1"/>
  </si>
  <si>
    <t>2026年10月1日～2027年9月30日</t>
    <rPh sb="4" eb="5">
      <t>ネン</t>
    </rPh>
    <rPh sb="7" eb="8">
      <t>ガツ</t>
    </rPh>
    <rPh sb="9" eb="10">
      <t>ニチ</t>
    </rPh>
    <rPh sb="15" eb="16">
      <t>ネン</t>
    </rPh>
    <rPh sb="17" eb="18">
      <t>ガツ</t>
    </rPh>
    <rPh sb="20" eb="21">
      <t>ニチ</t>
    </rPh>
    <phoneticPr fontId="1"/>
  </si>
  <si>
    <t>2027年4月1日～2028年3月31日</t>
    <rPh sb="4" eb="5">
      <t>ネン</t>
    </rPh>
    <rPh sb="6" eb="7">
      <t>ガツ</t>
    </rPh>
    <rPh sb="8" eb="9">
      <t>ニチ</t>
    </rPh>
    <phoneticPr fontId="1"/>
  </si>
  <si>
    <t>有効期限</t>
    <rPh sb="0" eb="2">
      <t>ユウコウ</t>
    </rPh>
    <rPh sb="2" eb="4">
      <t>キゲン</t>
    </rPh>
    <phoneticPr fontId="1"/>
  </si>
  <si>
    <t>～</t>
    <phoneticPr fontId="1"/>
  </si>
  <si>
    <t>ver6</t>
    <phoneticPr fontId="1"/>
  </si>
  <si>
    <t>活動概要
（具体的な名称、目的などの活動内容）</t>
    <rPh sb="0" eb="2">
      <t>カツドウ</t>
    </rPh>
    <rPh sb="2" eb="4">
      <t>ガイヨウ</t>
    </rPh>
    <rPh sb="6" eb="9">
      <t>グタイテキ</t>
    </rPh>
    <rPh sb="10" eb="12">
      <t>メイショウ</t>
    </rPh>
    <rPh sb="13" eb="15">
      <t>モクテキ</t>
    </rPh>
    <rPh sb="18" eb="20">
      <t>カツドウ</t>
    </rPh>
    <rPh sb="20" eb="22">
      <t>ナイヨウ</t>
    </rPh>
    <phoneticPr fontId="1"/>
  </si>
  <si>
    <t>実施した結果として、
自身が得られた知識・スキル等</t>
    <rPh sb="0" eb="2">
      <t>ジッシ</t>
    </rPh>
    <rPh sb="4" eb="6">
      <t>ケッカ</t>
    </rPh>
    <rPh sb="11" eb="13">
      <t>ジシン</t>
    </rPh>
    <rPh sb="14" eb="15">
      <t>エ</t>
    </rPh>
    <rPh sb="18" eb="20">
      <t>チシキ</t>
    </rPh>
    <rPh sb="24" eb="2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</si>
</sst>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6" x14ac:knownFonts="1">
    <font>
      <sz val="11"/>
      <color theme="1"/>
      <name val="ＭＳ Ｐゴシック"/>
      <family val="3"/>
      <charset val="128"/>
      <scheme val="minor"/>
    </font>
    <font>
      <sz val="6"/>
      <name val="ＭＳ Ｐゴシック"/>
      <family val="3"/>
      <charset val="128"/>
    </font>
    <font>
      <b/>
      <sz val="12"/>
      <color theme="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2" fillId="2" borderId="1" xfId="0" applyFont="1" applyFill="1" applyBorder="1" applyAlignment="1">
      <alignment horizontal="center" vertical="center"/>
    </xf>
    <xf numFmtId="0" fontId="3" fillId="0" borderId="1"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14" fontId="3" fillId="0" borderId="1" xfId="0" applyNumberFormat="1" applyFont="1" applyBorder="1" applyAlignment="1" applyProtection="1">
      <alignment vertical="center" wrapText="1"/>
      <protection locked="0"/>
    </xf>
    <xf numFmtId="0" fontId="3" fillId="0" borderId="0" xfId="0" applyFont="1">
      <alignment vertical="center"/>
    </xf>
    <xf numFmtId="0" fontId="3" fillId="3" borderId="1" xfId="0" applyFont="1" applyFill="1" applyBorder="1">
      <alignment vertical="center"/>
    </xf>
    <xf numFmtId="0" fontId="3" fillId="0" borderId="1" xfId="0" applyFont="1" applyBorder="1" applyAlignment="1">
      <alignment horizontal="center" vertical="center"/>
    </xf>
    <xf numFmtId="0" fontId="3" fillId="4" borderId="1" xfId="0" applyFont="1" applyFill="1" applyBorder="1">
      <alignment vertical="center"/>
    </xf>
    <xf numFmtId="31" fontId="3" fillId="4" borderId="1" xfId="0" applyNumberFormat="1" applyFont="1" applyFill="1" applyBorder="1">
      <alignment vertical="center"/>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176" fontId="3" fillId="0" borderId="1" xfId="0" applyNumberFormat="1" applyFont="1" applyBorder="1">
      <alignment vertical="center"/>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0" fillId="0" borderId="0" xfId="0" applyProtection="1">
      <alignment vertical="center"/>
      <protection hidden="1"/>
    </xf>
    <xf numFmtId="0" fontId="0" fillId="0" borderId="0" xfId="0" applyAlignment="1" applyProtection="1">
      <alignment horizontal="right" vertical="center"/>
      <protection hidden="1"/>
    </xf>
    <xf numFmtId="0" fontId="5" fillId="0" borderId="0" xfId="0" applyFont="1" applyProtection="1">
      <alignment vertical="center"/>
      <protection hidden="1"/>
    </xf>
    <xf numFmtId="0" fontId="3" fillId="0" borderId="4"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177" fontId="3" fillId="0" borderId="2" xfId="0" applyNumberFormat="1" applyFont="1" applyBorder="1" applyProtection="1">
      <alignment vertical="center"/>
      <protection hidden="1"/>
    </xf>
    <xf numFmtId="0" fontId="3" fillId="0" borderId="12" xfId="0" applyFont="1" applyBorder="1" applyAlignment="1" applyProtection="1">
      <alignment horizontal="center" vertical="center"/>
      <protection hidden="1"/>
    </xf>
    <xf numFmtId="177" fontId="3" fillId="0" borderId="11" xfId="0" applyNumberFormat="1" applyFont="1" applyBorder="1" applyProtection="1">
      <alignment vertical="center"/>
      <protection hidden="1"/>
    </xf>
    <xf numFmtId="177" fontId="3" fillId="0" borderId="14" xfId="0" applyNumberFormat="1" applyFont="1" applyBorder="1" applyProtection="1">
      <alignment vertical="center"/>
      <protection hidden="1"/>
    </xf>
    <xf numFmtId="0" fontId="3" fillId="0" borderId="15" xfId="0" applyFont="1" applyBorder="1" applyAlignment="1" applyProtection="1">
      <alignment horizontal="center" vertical="center"/>
      <protection hidden="1"/>
    </xf>
    <xf numFmtId="177" fontId="3" fillId="0" borderId="12" xfId="0" applyNumberFormat="1" applyFont="1" applyBorder="1" applyAlignment="1" applyProtection="1">
      <alignment horizontal="right" vertical="center"/>
      <protection hidden="1"/>
    </xf>
    <xf numFmtId="0" fontId="3" fillId="0" borderId="0" xfId="0" applyFont="1" applyProtection="1">
      <alignment vertical="center"/>
      <protection hidden="1"/>
    </xf>
    <xf numFmtId="177" fontId="3" fillId="0" borderId="0" xfId="0" applyNumberFormat="1" applyFont="1" applyProtection="1">
      <alignment vertical="center"/>
      <protection hidden="1"/>
    </xf>
    <xf numFmtId="0" fontId="3" fillId="0" borderId="1" xfId="0" applyFont="1" applyBorder="1" applyProtection="1">
      <alignment vertical="center"/>
      <protection hidden="1"/>
    </xf>
    <xf numFmtId="0" fontId="3" fillId="4" borderId="1" xfId="0" applyFont="1" applyFill="1" applyBorder="1" applyProtection="1">
      <alignment vertical="center"/>
      <protection hidden="1"/>
    </xf>
    <xf numFmtId="31" fontId="3" fillId="4" borderId="1" xfId="0" applyNumberFormat="1" applyFont="1" applyFill="1" applyBorder="1" applyProtection="1">
      <alignment vertical="center"/>
      <protection hidden="1"/>
    </xf>
    <xf numFmtId="0" fontId="3" fillId="0" borderId="16" xfId="0" applyFont="1" applyBorder="1" applyAlignment="1" applyProtection="1">
      <alignment horizontal="right" vertical="center"/>
      <protection hidden="1"/>
    </xf>
    <xf numFmtId="0" fontId="3" fillId="0" borderId="17" xfId="0" applyFont="1" applyBorder="1" applyAlignment="1" applyProtection="1">
      <alignment horizontal="right" vertical="center"/>
      <protection hidden="1"/>
    </xf>
    <xf numFmtId="0" fontId="3" fillId="0" borderId="18" xfId="0" applyFont="1" applyBorder="1" applyAlignment="1" applyProtection="1">
      <alignment horizontal="right" vertical="center"/>
      <protection hidden="1"/>
    </xf>
    <xf numFmtId="0" fontId="0" fillId="0" borderId="2"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locked="0" hidden="1"/>
    </xf>
    <xf numFmtId="177" fontId="5" fillId="0" borderId="12" xfId="0" applyNumberFormat="1" applyFont="1" applyBorder="1" applyAlignment="1" applyProtection="1">
      <alignment horizontal="center" vertical="center"/>
      <protection locked="0" hidden="1"/>
    </xf>
    <xf numFmtId="177" fontId="5" fillId="0" borderId="11" xfId="0" applyNumberFormat="1" applyFont="1" applyBorder="1" applyAlignment="1" applyProtection="1">
      <alignment horizontal="center" vertical="center"/>
      <protection locked="0" hidden="1"/>
    </xf>
    <xf numFmtId="0" fontId="5" fillId="0" borderId="2" xfId="0" applyFont="1" applyBorder="1" applyAlignment="1" applyProtection="1">
      <alignment horizontal="center" vertical="center"/>
      <protection locked="0" hidden="1"/>
    </xf>
    <xf numFmtId="0" fontId="5" fillId="0" borderId="12" xfId="0" applyFont="1" applyBorder="1" applyAlignment="1" applyProtection="1">
      <alignment horizontal="center" vertical="center"/>
      <protection locked="0" hidden="1"/>
    </xf>
    <xf numFmtId="0" fontId="5" fillId="0" borderId="11" xfId="0" applyFont="1" applyBorder="1" applyAlignment="1" applyProtection="1">
      <alignment horizontal="center" vertical="center"/>
      <protection locked="0" hidden="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1" xfId="0" applyFont="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J39"/>
  <sheetViews>
    <sheetView tabSelected="1" zoomScaleNormal="100" workbookViewId="0">
      <selection activeCell="D2" sqref="D2:J2"/>
    </sheetView>
  </sheetViews>
  <sheetFormatPr defaultColWidth="9" defaultRowHeight="13" x14ac:dyDescent="0.2"/>
  <cols>
    <col min="1" max="1" width="1.6328125" style="26" customWidth="1"/>
    <col min="2" max="3" width="12.6328125" style="26" customWidth="1"/>
    <col min="4" max="4" width="15.6328125" style="26" customWidth="1"/>
    <col min="5" max="5" width="5.6328125" style="26" customWidth="1"/>
    <col min="6" max="6" width="15.6328125" style="26" customWidth="1"/>
    <col min="7" max="10" width="12.6328125" style="26" customWidth="1"/>
    <col min="11" max="13" width="9" style="26" customWidth="1"/>
    <col min="14" max="16384" width="9" style="26"/>
  </cols>
  <sheetData>
    <row r="1" spans="2:10" ht="20.149999999999999" customHeight="1" x14ac:dyDescent="0.2">
      <c r="J1" s="27" t="s">
        <v>107</v>
      </c>
    </row>
    <row r="2" spans="2:10" ht="30" customHeight="1" x14ac:dyDescent="0.2">
      <c r="B2" s="51" t="s">
        <v>1</v>
      </c>
      <c r="C2" s="52"/>
      <c r="D2" s="56"/>
      <c r="E2" s="57"/>
      <c r="F2" s="57"/>
      <c r="G2" s="57"/>
      <c r="H2" s="57"/>
      <c r="I2" s="57"/>
      <c r="J2" s="58"/>
    </row>
    <row r="3" spans="2:10" ht="10" customHeight="1" x14ac:dyDescent="0.2">
      <c r="B3" s="28"/>
      <c r="C3" s="28"/>
      <c r="D3" s="28"/>
      <c r="E3" s="28"/>
      <c r="F3" s="28"/>
      <c r="G3" s="28"/>
    </row>
    <row r="4" spans="2:10" ht="30" customHeight="1" x14ac:dyDescent="0.2">
      <c r="B4" s="51" t="s">
        <v>0</v>
      </c>
      <c r="C4" s="52"/>
      <c r="D4" s="56"/>
      <c r="E4" s="57"/>
      <c r="F4" s="57"/>
      <c r="G4" s="57"/>
      <c r="H4" s="57"/>
      <c r="I4" s="57"/>
      <c r="J4" s="58"/>
    </row>
    <row r="5" spans="2:10" ht="10" customHeight="1" x14ac:dyDescent="0.2">
      <c r="B5" s="28"/>
      <c r="C5" s="28"/>
      <c r="D5" s="28"/>
      <c r="E5" s="28"/>
      <c r="F5" s="28"/>
      <c r="G5" s="28"/>
    </row>
    <row r="6" spans="2:10" ht="30" customHeight="1" x14ac:dyDescent="0.2">
      <c r="B6" s="51" t="s">
        <v>105</v>
      </c>
      <c r="C6" s="52"/>
      <c r="D6" s="53"/>
      <c r="E6" s="54"/>
      <c r="F6" s="54"/>
      <c r="G6" s="54"/>
      <c r="H6" s="54"/>
      <c r="I6" s="54"/>
      <c r="J6" s="55"/>
    </row>
    <row r="7" spans="2:10" ht="10" customHeight="1" x14ac:dyDescent="0.2"/>
    <row r="8" spans="2:10" ht="30" customHeight="1" x14ac:dyDescent="0.2">
      <c r="B8" s="51" t="s">
        <v>2</v>
      </c>
      <c r="C8" s="52"/>
      <c r="D8" s="56"/>
      <c r="E8" s="57"/>
      <c r="F8" s="57"/>
      <c r="G8" s="57"/>
      <c r="H8" s="57"/>
      <c r="I8" s="57"/>
      <c r="J8" s="58"/>
    </row>
    <row r="9" spans="2:10" ht="10" customHeight="1" x14ac:dyDescent="0.2"/>
    <row r="10" spans="2:10" ht="10" customHeight="1" thickBot="1" x14ac:dyDescent="0.25"/>
    <row r="11" spans="2:10" ht="20.149999999999999" customHeight="1" x14ac:dyDescent="0.2">
      <c r="D11" s="48" t="s">
        <v>44</v>
      </c>
      <c r="E11" s="49"/>
      <c r="F11" s="50"/>
      <c r="G11" s="29" t="s">
        <v>9</v>
      </c>
      <c r="H11" s="30" t="s">
        <v>10</v>
      </c>
      <c r="I11" s="31" t="s">
        <v>11</v>
      </c>
      <c r="J11" s="32" t="s">
        <v>42</v>
      </c>
    </row>
    <row r="12" spans="2:10" ht="20.149999999999999" customHeight="1" x14ac:dyDescent="0.2">
      <c r="B12" s="33"/>
      <c r="C12" s="30" t="s">
        <v>6</v>
      </c>
      <c r="D12" s="34" t="str">
        <f>IF(D6="","",DATE(YEAR(D6)-3, MONTH(D6), DAY(D6)+1))</f>
        <v/>
      </c>
      <c r="E12" s="35" t="s">
        <v>106</v>
      </c>
      <c r="F12" s="36" t="str">
        <f>IF(D6="","",DATE(YEAR(D6)-2,MONTH(D6),DAY(D6)))</f>
        <v/>
      </c>
      <c r="G12" s="13">
        <f>SUMIF('1年目'!B6:B55,G11,'1年目'!I6:I55)</f>
        <v>0</v>
      </c>
      <c r="H12" s="13">
        <f>SUMIF('1年目'!B6:B55,H11,'1年目'!I6:I55)</f>
        <v>0</v>
      </c>
      <c r="I12" s="14">
        <f>SUMIF('1年目'!B6:B55,I11,'1年目'!I6:I55)</f>
        <v>0</v>
      </c>
      <c r="J12" s="15">
        <f>SUM(G12:I12)</f>
        <v>0</v>
      </c>
    </row>
    <row r="13" spans="2:10" ht="20.149999999999999" customHeight="1" x14ac:dyDescent="0.2">
      <c r="B13" s="33"/>
      <c r="C13" s="30" t="s">
        <v>7</v>
      </c>
      <c r="D13" s="34" t="str">
        <f>IF(D6="","",DATE(YEAR(D6)-2, MONTH(D6), DAY(D6)+1))</f>
        <v/>
      </c>
      <c r="E13" s="35" t="s">
        <v>106</v>
      </c>
      <c r="F13" s="36" t="str">
        <f>IF(D6="","",DATE(YEAR(D6)-1, MONTH(D6), DAY(D6)))</f>
        <v/>
      </c>
      <c r="G13" s="13">
        <f>SUMIF('2年目'!B6:B55,G11,'2年目'!I6:I55)</f>
        <v>0</v>
      </c>
      <c r="H13" s="13">
        <f>SUMIF('2年目'!B6:B55,H11,'2年目'!I6:I55)</f>
        <v>0</v>
      </c>
      <c r="I13" s="14">
        <f>SUMIF('2年目'!B6:B55,I11,'2年目'!I6:I55)</f>
        <v>0</v>
      </c>
      <c r="J13" s="15">
        <f>SUM(G13:I13)</f>
        <v>0</v>
      </c>
    </row>
    <row r="14" spans="2:10" ht="20.149999999999999" customHeight="1" thickBot="1" x14ac:dyDescent="0.25">
      <c r="B14" s="33"/>
      <c r="C14" s="29" t="s">
        <v>8</v>
      </c>
      <c r="D14" s="37" t="str">
        <f>IF(D6="","",DATE(YEAR(D6)-1, MONTH(D6), DAY(D6)+1))</f>
        <v/>
      </c>
      <c r="E14" s="38" t="s">
        <v>106</v>
      </c>
      <c r="F14" s="39" t="str">
        <f>IF(D6="","",D6)</f>
        <v/>
      </c>
      <c r="G14" s="16">
        <f>SUMIF('3年目'!B6:B55,G11,'3年目'!I6:I55)</f>
        <v>0</v>
      </c>
      <c r="H14" s="16">
        <f>SUMIF('3年目'!B6:B55,H11,'3年目'!I6:I55)</f>
        <v>0</v>
      </c>
      <c r="I14" s="17">
        <f>SUMIF('3年目'!B6:B55,I11,'3年目'!I6:I55)</f>
        <v>0</v>
      </c>
      <c r="J14" s="18">
        <f>SUM(G14:I14)</f>
        <v>0</v>
      </c>
    </row>
    <row r="15" spans="2:10" ht="20.149999999999999" customHeight="1" thickBot="1" x14ac:dyDescent="0.25">
      <c r="C15" s="45" t="s">
        <v>12</v>
      </c>
      <c r="D15" s="46"/>
      <c r="E15" s="46"/>
      <c r="F15" s="47"/>
      <c r="G15" s="19">
        <f>SUM(G12:G14)</f>
        <v>0</v>
      </c>
      <c r="H15" s="19">
        <f>SUM(H12:H14)</f>
        <v>0</v>
      </c>
      <c r="I15" s="20">
        <f>SUM(I12:I14)</f>
        <v>0</v>
      </c>
      <c r="J15" s="21">
        <f>SUM(G15:I15)</f>
        <v>0</v>
      </c>
    </row>
    <row r="16" spans="2:10" ht="10" customHeight="1" x14ac:dyDescent="0.2"/>
    <row r="19" spans="1:6" hidden="1" x14ac:dyDescent="0.2"/>
    <row r="20" spans="1:6" s="40" customFormat="1" ht="15" hidden="1" customHeight="1" x14ac:dyDescent="0.2">
      <c r="A20" s="40" t="s">
        <v>27</v>
      </c>
    </row>
    <row r="21" spans="1:6" s="40" customFormat="1" ht="15" hidden="1" customHeight="1" x14ac:dyDescent="0.2">
      <c r="A21" s="30" t="s">
        <v>6</v>
      </c>
      <c r="B21" s="30" t="s">
        <v>7</v>
      </c>
      <c r="C21" s="30" t="s">
        <v>8</v>
      </c>
      <c r="F21" s="41" t="str">
        <f>CONCATENATE(TEXT(D12,"yyyy年m月d日"),E12,TEXT(F12,"yyyy年m月d日"))</f>
        <v>～</v>
      </c>
    </row>
    <row r="22" spans="1:6" s="40" customFormat="1" ht="15" hidden="1" customHeight="1" x14ac:dyDescent="0.2">
      <c r="A22" s="42" t="s">
        <v>69</v>
      </c>
      <c r="B22" s="42" t="s">
        <v>68</v>
      </c>
      <c r="C22" s="42" t="s">
        <v>67</v>
      </c>
      <c r="F22" s="41" t="str">
        <f>CONCATENATE(TEXT(D13,"yyyy年m月d日"),E13,TEXT(F13,"yyyy年m月d日"))</f>
        <v>～</v>
      </c>
    </row>
    <row r="23" spans="1:6" s="40" customFormat="1" ht="15" hidden="1" customHeight="1" x14ac:dyDescent="0.2">
      <c r="A23" s="43" t="s">
        <v>70</v>
      </c>
      <c r="B23" s="44" t="s">
        <v>71</v>
      </c>
      <c r="C23" s="44" t="s">
        <v>72</v>
      </c>
      <c r="F23" s="41" t="str">
        <f>CONCATENATE(TEXT(D14,"yyyy年m月d日"),E14,TEXT(F14,"yyyy年m月d日"))</f>
        <v>～</v>
      </c>
    </row>
    <row r="24" spans="1:6" s="40" customFormat="1" ht="15" hidden="1" customHeight="1" x14ac:dyDescent="0.2">
      <c r="A24" s="42" t="s">
        <v>73</v>
      </c>
      <c r="B24" s="42" t="s">
        <v>67</v>
      </c>
      <c r="C24" s="42" t="s">
        <v>74</v>
      </c>
    </row>
    <row r="25" spans="1:6" s="40" customFormat="1" ht="15" hidden="1" customHeight="1" x14ac:dyDescent="0.2">
      <c r="A25" s="43" t="s">
        <v>75</v>
      </c>
      <c r="B25" s="44" t="s">
        <v>72</v>
      </c>
      <c r="C25" s="44" t="s">
        <v>76</v>
      </c>
    </row>
    <row r="26" spans="1:6" s="40" customFormat="1" ht="15" hidden="1" customHeight="1" x14ac:dyDescent="0.2">
      <c r="A26" s="42" t="s">
        <v>77</v>
      </c>
      <c r="B26" s="42" t="s">
        <v>74</v>
      </c>
      <c r="C26" s="42" t="s">
        <v>78</v>
      </c>
    </row>
    <row r="27" spans="1:6" s="40" customFormat="1" ht="15" hidden="1" customHeight="1" x14ac:dyDescent="0.2">
      <c r="A27" s="43" t="s">
        <v>79</v>
      </c>
      <c r="B27" s="44" t="s">
        <v>76</v>
      </c>
      <c r="C27" s="44" t="s">
        <v>80</v>
      </c>
    </row>
    <row r="28" spans="1:6" s="40" customFormat="1" ht="15" hidden="1" customHeight="1" x14ac:dyDescent="0.2">
      <c r="A28" s="42" t="s">
        <v>81</v>
      </c>
      <c r="B28" s="42" t="s">
        <v>78</v>
      </c>
      <c r="C28" s="42" t="s">
        <v>82</v>
      </c>
    </row>
    <row r="29" spans="1:6" s="40" customFormat="1" ht="15" hidden="1" customHeight="1" x14ac:dyDescent="0.2">
      <c r="A29" s="43" t="s">
        <v>83</v>
      </c>
      <c r="B29" s="44" t="s">
        <v>84</v>
      </c>
      <c r="C29" s="44" t="s">
        <v>87</v>
      </c>
    </row>
    <row r="30" spans="1:6" s="40" customFormat="1" ht="15" hidden="1" customHeight="1" x14ac:dyDescent="0.2">
      <c r="A30" s="42" t="s">
        <v>85</v>
      </c>
      <c r="B30" s="42" t="s">
        <v>82</v>
      </c>
      <c r="C30" s="42" t="s">
        <v>90</v>
      </c>
    </row>
    <row r="31" spans="1:6" s="40" customFormat="1" ht="15" hidden="1" customHeight="1" x14ac:dyDescent="0.2">
      <c r="A31" s="43" t="s">
        <v>86</v>
      </c>
      <c r="B31" s="44" t="s">
        <v>87</v>
      </c>
      <c r="C31" s="44" t="s">
        <v>91</v>
      </c>
    </row>
    <row r="32" spans="1:6" s="40" customFormat="1" ht="15" hidden="1" customHeight="1" x14ac:dyDescent="0.2">
      <c r="A32" s="42" t="s">
        <v>88</v>
      </c>
      <c r="B32" s="42" t="s">
        <v>90</v>
      </c>
      <c r="C32" s="42" t="s">
        <v>94</v>
      </c>
    </row>
    <row r="33" spans="1:3" s="40" customFormat="1" ht="15" hidden="1" customHeight="1" x14ac:dyDescent="0.2">
      <c r="A33" s="43" t="s">
        <v>89</v>
      </c>
      <c r="B33" s="44" t="s">
        <v>91</v>
      </c>
      <c r="C33" s="44" t="s">
        <v>95</v>
      </c>
    </row>
    <row r="34" spans="1:3" s="40" customFormat="1" ht="15" hidden="1" customHeight="1" x14ac:dyDescent="0.2">
      <c r="A34" s="42" t="s">
        <v>92</v>
      </c>
      <c r="B34" s="42" t="s">
        <v>94</v>
      </c>
      <c r="C34" s="42" t="s">
        <v>99</v>
      </c>
    </row>
    <row r="35" spans="1:3" s="40" customFormat="1" ht="15" hidden="1" customHeight="1" x14ac:dyDescent="0.2">
      <c r="A35" s="43" t="s">
        <v>93</v>
      </c>
      <c r="B35" s="44" t="s">
        <v>95</v>
      </c>
      <c r="C35" s="44" t="s">
        <v>100</v>
      </c>
    </row>
    <row r="36" spans="1:3" s="40" customFormat="1" ht="15" hidden="1" customHeight="1" x14ac:dyDescent="0.2">
      <c r="A36" s="42" t="s">
        <v>96</v>
      </c>
      <c r="B36" s="42" t="s">
        <v>97</v>
      </c>
      <c r="C36" s="42" t="s">
        <v>102</v>
      </c>
    </row>
    <row r="37" spans="1:3" s="40" customFormat="1" ht="15" hidden="1" customHeight="1" x14ac:dyDescent="0.2">
      <c r="A37" s="43" t="s">
        <v>98</v>
      </c>
      <c r="B37" s="44" t="s">
        <v>100</v>
      </c>
      <c r="C37" s="44" t="s">
        <v>103</v>
      </c>
    </row>
    <row r="38" spans="1:3" s="40" customFormat="1" ht="15" hidden="1" customHeight="1" x14ac:dyDescent="0.2">
      <c r="A38" s="42" t="s">
        <v>101</v>
      </c>
      <c r="B38" s="42" t="s">
        <v>102</v>
      </c>
      <c r="C38" s="42" t="s">
        <v>104</v>
      </c>
    </row>
    <row r="39" spans="1:3" hidden="1" x14ac:dyDescent="0.2"/>
  </sheetData>
  <sheetProtection algorithmName="SHA-512" hashValue="HUYTW4Jej5l2XdY0j+7i2GhEUwgbS8gwLkbmx6B90tAsZ2pqLldZ3q6EvoPON6QREHTxKQwXH7tsRp8nv2AYWg==" saltValue="zyj4sgJuMcaHEweTKhNphg==" spinCount="100000" sheet="1" selectLockedCells="1"/>
  <mergeCells count="10">
    <mergeCell ref="C15:F15"/>
    <mergeCell ref="D11:F11"/>
    <mergeCell ref="B6:C6"/>
    <mergeCell ref="D6:J6"/>
    <mergeCell ref="B2:C2"/>
    <mergeCell ref="B4:C4"/>
    <mergeCell ref="B8:C8"/>
    <mergeCell ref="D2:J2"/>
    <mergeCell ref="D4:J4"/>
    <mergeCell ref="D8:J8"/>
  </mergeCells>
  <phoneticPr fontId="1"/>
  <conditionalFormatting sqref="J12">
    <cfRule type="expression" dxfId="11" priority="5" stopIfTrue="1">
      <formula>IF($D$8="情報セキュリティ監査人補",$J$12&gt;=5,$J$12&gt;=20)</formula>
    </cfRule>
  </conditionalFormatting>
  <conditionalFormatting sqref="J13">
    <cfRule type="expression" dxfId="10" priority="4" stopIfTrue="1">
      <formula>IF($D$8="情報セキュリティ監査人補",$J$13&gt;=5,$J$13&gt;=20)</formula>
    </cfRule>
  </conditionalFormatting>
  <conditionalFormatting sqref="J14">
    <cfRule type="expression" dxfId="9" priority="3" stopIfTrue="1">
      <formula>IF($D$8="情報セキュリティ監査人補",$J$14&gt;=5,$J$14&gt;=20)</formula>
    </cfRule>
  </conditionalFormatting>
  <conditionalFormatting sqref="J15">
    <cfRule type="expression" dxfId="8" priority="2" stopIfTrue="1">
      <formula>IF($D$8="情報セキュリティ監査人補",$J$15&gt;=20,$J$15&gt;=120)</formula>
    </cfRule>
  </conditionalFormatting>
  <dataValidations xWindow="393" yWindow="355" count="1">
    <dataValidation type="list" allowBlank="1" showInputMessage="1" showErrorMessage="1" sqref="D8:J8" xr:uid="{00000000-0002-0000-0000-000000000000}">
      <formula1>資格区分</formula1>
    </dataValidation>
  </dataValidations>
  <pageMargins left="0.7" right="0.7" top="0.75" bottom="0.75" header="0.3" footer="0.3"/>
  <pageSetup paperSize="8" orientation="portrait" horizontalDpi="300" verticalDpi="300" r:id="rId1"/>
  <ignoredErrors>
    <ignoredError sqref="D13:D14 F12:F14 D1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B1:L55"/>
  <sheetViews>
    <sheetView topLeftCell="D1" zoomScaleNormal="100" workbookViewId="0">
      <pane ySplit="5" topLeftCell="A6" activePane="bottomLeft" state="frozen"/>
      <selection activeCell="D2" sqref="D2:H2"/>
      <selection pane="bottomLeft" activeCell="D6" sqref="D6"/>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26</v>
      </c>
      <c r="C2" s="60"/>
      <c r="D2" s="61" t="str">
        <f>基本情報!F21</f>
        <v>～</v>
      </c>
      <c r="E2" s="61"/>
      <c r="F2" s="61"/>
      <c r="G2" s="61"/>
      <c r="H2" s="61"/>
      <c r="I2" s="61"/>
      <c r="J2" s="3"/>
      <c r="K2" s="4"/>
    </row>
    <row r="3" spans="2:12" ht="10" customHeight="1" x14ac:dyDescent="0.2"/>
    <row r="4" spans="2:12" ht="20.149999999999999" customHeight="1" x14ac:dyDescent="0.2">
      <c r="B4" s="59" t="s">
        <v>18</v>
      </c>
      <c r="C4" s="59" t="s">
        <v>16</v>
      </c>
      <c r="D4" s="59" t="s">
        <v>17</v>
      </c>
      <c r="E4" s="62" t="s">
        <v>33</v>
      </c>
      <c r="F4" s="59" t="s">
        <v>32</v>
      </c>
      <c r="G4" s="59"/>
      <c r="H4" s="64" t="s">
        <v>43</v>
      </c>
      <c r="I4" s="59" t="s">
        <v>34</v>
      </c>
      <c r="J4" s="64" t="s">
        <v>108</v>
      </c>
      <c r="K4" s="64" t="s">
        <v>109</v>
      </c>
      <c r="L4" s="59" t="s">
        <v>60</v>
      </c>
    </row>
    <row r="5" spans="2:12" ht="20.149999999999999" customHeight="1" x14ac:dyDescent="0.2">
      <c r="B5" s="59"/>
      <c r="C5" s="59"/>
      <c r="D5" s="59"/>
      <c r="E5" s="63"/>
      <c r="F5" s="1" t="s">
        <v>31</v>
      </c>
      <c r="G5" s="1" t="s">
        <v>35</v>
      </c>
      <c r="H5" s="59"/>
      <c r="I5" s="59"/>
      <c r="J5" s="59"/>
      <c r="K5" s="59"/>
      <c r="L5" s="59"/>
    </row>
    <row r="6" spans="2:12" ht="39.75"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39.75"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39.75" customHeight="1" x14ac:dyDescent="0.2">
      <c r="B8" s="5"/>
      <c r="C8" s="6"/>
      <c r="D8" s="6"/>
      <c r="E8" s="24" t="e">
        <f>VLOOKUP(D8,ポイントレート!$A$2:$B$19,2,FALSE)</f>
        <v>#N/A</v>
      </c>
      <c r="F8" s="7"/>
      <c r="G8" s="7"/>
      <c r="H8" s="6"/>
      <c r="I8" s="22" t="e">
        <f t="shared" si="0"/>
        <v>#N/A</v>
      </c>
      <c r="J8" s="6"/>
      <c r="K8" s="6"/>
      <c r="L8" s="6"/>
    </row>
    <row r="9" spans="2:12" ht="39.75"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wASC/XolIagRtSz5zRC6xOJVanJgoAdGNzWeq7AWgzCbBxp1XABqgVwN1TCic3cOlyVBStDR8l2g6QMu51ydPw==" saltValue="WiZX3rI9Lp5bU+zQm+lxPQ=="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7" priority="2" stopIfTrue="1">
      <formula>ISERROR(I6)</formula>
    </cfRule>
  </conditionalFormatting>
  <dataValidations count="2">
    <dataValidation type="list" allowBlank="1" showInputMessage="1" showErrorMessage="1" sqref="C6:D55" xr:uid="{00000000-0002-0000-0100-000000000000}">
      <formula1>INDIRECT(B6)</formula1>
    </dataValidation>
    <dataValidation type="list" allowBlank="1" showInputMessage="1" showErrorMessage="1" sqref="B6:B55" xr:uid="{00000000-0002-0000-0100-000001000000}">
      <formula1>活動分野</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B1:L55"/>
  <sheetViews>
    <sheetView zoomScaleNormal="100" workbookViewId="0">
      <pane ySplit="5" topLeftCell="A6" activePane="bottomLeft" state="frozen"/>
      <selection activeCell="D2" sqref="D2:H2"/>
      <selection pane="bottomLeft" activeCell="B6" sqref="B6"/>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28</v>
      </c>
      <c r="C2" s="60"/>
      <c r="D2" s="61" t="str">
        <f>基本情報!F22</f>
        <v>～</v>
      </c>
      <c r="E2" s="61"/>
      <c r="F2" s="61"/>
      <c r="G2" s="61"/>
      <c r="H2" s="61"/>
      <c r="I2" s="61"/>
      <c r="J2" s="3"/>
      <c r="K2" s="4"/>
    </row>
    <row r="3" spans="2:12" ht="10" customHeight="1" x14ac:dyDescent="0.2"/>
    <row r="4" spans="2:12" ht="20.149999999999999" customHeight="1" x14ac:dyDescent="0.2">
      <c r="B4" s="59" t="s">
        <v>18</v>
      </c>
      <c r="C4" s="59" t="s">
        <v>16</v>
      </c>
      <c r="D4" s="59" t="s">
        <v>17</v>
      </c>
      <c r="E4" s="59" t="s">
        <v>33</v>
      </c>
      <c r="F4" s="59" t="s">
        <v>32</v>
      </c>
      <c r="G4" s="59"/>
      <c r="H4" s="64" t="s">
        <v>43</v>
      </c>
      <c r="I4" s="59" t="s">
        <v>34</v>
      </c>
      <c r="J4" s="64" t="s">
        <v>108</v>
      </c>
      <c r="K4" s="64" t="s">
        <v>109</v>
      </c>
      <c r="L4" s="59" t="s">
        <v>60</v>
      </c>
    </row>
    <row r="5" spans="2:12" ht="20.149999999999999" customHeight="1" x14ac:dyDescent="0.2">
      <c r="B5" s="59"/>
      <c r="C5" s="59"/>
      <c r="D5" s="59"/>
      <c r="E5" s="59"/>
      <c r="F5" s="1" t="s">
        <v>31</v>
      </c>
      <c r="G5" s="1" t="s">
        <v>35</v>
      </c>
      <c r="H5" s="59"/>
      <c r="I5" s="59"/>
      <c r="J5" s="59"/>
      <c r="K5" s="59"/>
      <c r="L5" s="59"/>
    </row>
    <row r="6" spans="2:12" ht="40"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40"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40" customHeight="1" x14ac:dyDescent="0.2">
      <c r="B8" s="5"/>
      <c r="C8" s="6"/>
      <c r="D8" s="6"/>
      <c r="E8" s="24" t="e">
        <f>VLOOKUP(D8,ポイントレート!$A$2:$B$19,2,FALSE)</f>
        <v>#N/A</v>
      </c>
      <c r="F8" s="7"/>
      <c r="G8" s="7"/>
      <c r="H8" s="6"/>
      <c r="I8" s="22" t="e">
        <f t="shared" si="0"/>
        <v>#N/A</v>
      </c>
      <c r="J8" s="6"/>
      <c r="K8" s="6"/>
      <c r="L8" s="6"/>
    </row>
    <row r="9" spans="2:12" ht="40"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fRgNITtmXft9rQ6mTPoxTBNSOqiCEs02O3tEFJ8BbvksGrvATgGkvjyXNTFEGm+QAVbVEz4naT3eUQewFjVqLQ==" saltValue="Pol3lgIhSaGG+2MaEx8pkQ=="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2" priority="1" stopIfTrue="1">
      <formula>ISERROR(I6)</formula>
    </cfRule>
  </conditionalFormatting>
  <dataValidations count="2">
    <dataValidation type="list" allowBlank="1" showInputMessage="1" showErrorMessage="1" sqref="B6:B55" xr:uid="{00000000-0002-0000-0200-000000000000}">
      <formula1>活動分野</formula1>
    </dataValidation>
    <dataValidation type="list" allowBlank="1" showInputMessage="1" showErrorMessage="1" sqref="C6:D55" xr:uid="{00000000-0002-0000-0200-000001000000}">
      <formula1>INDIRECT(B6)</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B1:L55"/>
  <sheetViews>
    <sheetView zoomScaleNormal="100" workbookViewId="0">
      <pane ySplit="5" topLeftCell="A6" activePane="bottomLeft" state="frozen"/>
      <selection activeCell="D2" sqref="D2:H2"/>
      <selection pane="bottomLeft" activeCell="H9" sqref="H9"/>
    </sheetView>
  </sheetViews>
  <sheetFormatPr defaultRowHeight="13" x14ac:dyDescent="0.2"/>
  <cols>
    <col min="1" max="1" width="1.6328125" customWidth="1"/>
    <col min="2" max="2" width="10.6328125" customWidth="1"/>
    <col min="3" max="3" width="15.6328125" customWidth="1"/>
    <col min="4" max="4" width="25.6328125" customWidth="1"/>
    <col min="5" max="5" width="8.6328125" hidden="1" customWidth="1"/>
    <col min="6" max="7" width="10.6328125" customWidth="1"/>
    <col min="8" max="9" width="8.6328125" customWidth="1"/>
    <col min="10" max="10" width="42.6328125" customWidth="1"/>
    <col min="11" max="11" width="50.6328125" customWidth="1"/>
  </cols>
  <sheetData>
    <row r="1" spans="2:12" ht="10" customHeight="1" x14ac:dyDescent="0.2"/>
    <row r="2" spans="2:12" ht="15" customHeight="1" x14ac:dyDescent="0.2">
      <c r="B2" s="60" t="s">
        <v>29</v>
      </c>
      <c r="C2" s="60"/>
      <c r="D2" s="61" t="str">
        <f>基本情報!F23</f>
        <v>～</v>
      </c>
      <c r="E2" s="61"/>
      <c r="F2" s="61"/>
      <c r="G2" s="61"/>
      <c r="H2" s="61"/>
      <c r="I2" s="61"/>
      <c r="J2" s="3"/>
      <c r="K2" s="4"/>
    </row>
    <row r="3" spans="2:12" ht="10" customHeight="1" x14ac:dyDescent="0.2"/>
    <row r="4" spans="2:12" ht="20.149999999999999" customHeight="1" x14ac:dyDescent="0.2">
      <c r="B4" s="59" t="s">
        <v>18</v>
      </c>
      <c r="C4" s="59" t="s">
        <v>16</v>
      </c>
      <c r="D4" s="59" t="s">
        <v>17</v>
      </c>
      <c r="E4" s="59" t="s">
        <v>33</v>
      </c>
      <c r="F4" s="59" t="s">
        <v>32</v>
      </c>
      <c r="G4" s="59"/>
      <c r="H4" s="64" t="s">
        <v>43</v>
      </c>
      <c r="I4" s="59" t="s">
        <v>34</v>
      </c>
      <c r="J4" s="64" t="s">
        <v>108</v>
      </c>
      <c r="K4" s="64" t="s">
        <v>109</v>
      </c>
      <c r="L4" s="59" t="s">
        <v>60</v>
      </c>
    </row>
    <row r="5" spans="2:12" ht="20.149999999999999" customHeight="1" x14ac:dyDescent="0.2">
      <c r="B5" s="59"/>
      <c r="C5" s="59"/>
      <c r="D5" s="59"/>
      <c r="E5" s="59"/>
      <c r="F5" s="1" t="s">
        <v>31</v>
      </c>
      <c r="G5" s="1" t="s">
        <v>35</v>
      </c>
      <c r="H5" s="59"/>
      <c r="I5" s="59"/>
      <c r="J5" s="59"/>
      <c r="K5" s="59"/>
      <c r="L5" s="59"/>
    </row>
    <row r="6" spans="2:12" ht="40" customHeight="1" x14ac:dyDescent="0.2">
      <c r="B6" s="5"/>
      <c r="C6" s="6"/>
      <c r="D6" s="6"/>
      <c r="E6" s="24" t="e">
        <f>VLOOKUP(D6,ポイントレート!$A$2:$B$19,2,FALSE)</f>
        <v>#N/A</v>
      </c>
      <c r="F6" s="7"/>
      <c r="G6" s="7"/>
      <c r="H6" s="6"/>
      <c r="I6" s="22" t="e">
        <f>IF(D6="情報セキュリティに関連する資格試験への合格",5,IF(D6="情報セキュリティ監査に関連する資料等の閲覧",MIN(5,H6),SUM(E6*H6)))</f>
        <v>#N/A</v>
      </c>
      <c r="J6" s="6"/>
      <c r="K6" s="6"/>
      <c r="L6" s="6"/>
    </row>
    <row r="7" spans="2:12" ht="40" customHeight="1" x14ac:dyDescent="0.2">
      <c r="B7" s="5"/>
      <c r="C7" s="6"/>
      <c r="D7" s="6"/>
      <c r="E7" s="24" t="e">
        <f>VLOOKUP(D7,ポイントレート!$A$2:$B$19,2,FALSE)</f>
        <v>#N/A</v>
      </c>
      <c r="F7" s="7"/>
      <c r="G7" s="7"/>
      <c r="H7" s="6"/>
      <c r="I7" s="22" t="e">
        <f t="shared" ref="I7:I55" si="0">IF(D7="情報セキュリティに関連する資格試験への合格",5,IF(D7="情報セキュリティ監査に関連する資料等の閲覧",MIN(5,H7),SUM(E7*H7)))</f>
        <v>#N/A</v>
      </c>
      <c r="J7" s="6"/>
      <c r="K7" s="6"/>
      <c r="L7" s="6"/>
    </row>
    <row r="8" spans="2:12" ht="40" customHeight="1" x14ac:dyDescent="0.2">
      <c r="B8" s="5"/>
      <c r="C8" s="6"/>
      <c r="D8" s="6"/>
      <c r="E8" s="24" t="e">
        <f>VLOOKUP(D8,ポイントレート!$A$2:$B$19,2,FALSE)</f>
        <v>#N/A</v>
      </c>
      <c r="F8" s="7"/>
      <c r="G8" s="7"/>
      <c r="H8" s="6"/>
      <c r="I8" s="22" t="e">
        <f t="shared" si="0"/>
        <v>#N/A</v>
      </c>
      <c r="J8" s="6"/>
      <c r="K8" s="6"/>
      <c r="L8" s="6"/>
    </row>
    <row r="9" spans="2:12" ht="40" customHeight="1" x14ac:dyDescent="0.2">
      <c r="B9" s="5"/>
      <c r="C9" s="6"/>
      <c r="D9" s="6"/>
      <c r="E9" s="24" t="e">
        <f>VLOOKUP(D9,ポイントレート!$A$2:$B$19,2,FALSE)</f>
        <v>#N/A</v>
      </c>
      <c r="F9" s="7"/>
      <c r="G9" s="7"/>
      <c r="H9" s="6"/>
      <c r="I9" s="22" t="e">
        <f t="shared" si="0"/>
        <v>#N/A</v>
      </c>
      <c r="J9" s="6"/>
      <c r="K9" s="6"/>
      <c r="L9" s="6"/>
    </row>
    <row r="10" spans="2:12" ht="40" customHeight="1" x14ac:dyDescent="0.2">
      <c r="B10" s="5"/>
      <c r="C10" s="6"/>
      <c r="D10" s="6"/>
      <c r="E10" s="24" t="e">
        <f>VLOOKUP(D10,ポイントレート!$A$2:$B$19,2,FALSE)</f>
        <v>#N/A</v>
      </c>
      <c r="F10" s="7"/>
      <c r="G10" s="7"/>
      <c r="H10" s="6"/>
      <c r="I10" s="22" t="e">
        <f t="shared" si="0"/>
        <v>#N/A</v>
      </c>
      <c r="J10" s="6"/>
      <c r="K10" s="6"/>
      <c r="L10" s="6"/>
    </row>
    <row r="11" spans="2:12" ht="40" customHeight="1" x14ac:dyDescent="0.2">
      <c r="B11" s="5"/>
      <c r="C11" s="6"/>
      <c r="D11" s="6"/>
      <c r="E11" s="24" t="e">
        <f>VLOOKUP(D11,ポイントレート!$A$2:$B$19,2,FALSE)</f>
        <v>#N/A</v>
      </c>
      <c r="F11" s="7"/>
      <c r="G11" s="7"/>
      <c r="H11" s="6"/>
      <c r="I11" s="22" t="e">
        <f t="shared" si="0"/>
        <v>#N/A</v>
      </c>
      <c r="J11" s="6"/>
      <c r="K11" s="6"/>
      <c r="L11" s="6"/>
    </row>
    <row r="12" spans="2:12" ht="40" customHeight="1" x14ac:dyDescent="0.2">
      <c r="B12" s="5"/>
      <c r="C12" s="6"/>
      <c r="D12" s="6"/>
      <c r="E12" s="24" t="e">
        <f>VLOOKUP(D12,ポイントレート!$A$2:$B$19,2,FALSE)</f>
        <v>#N/A</v>
      </c>
      <c r="F12" s="7"/>
      <c r="G12" s="7"/>
      <c r="H12" s="6"/>
      <c r="I12" s="22" t="e">
        <f t="shared" si="0"/>
        <v>#N/A</v>
      </c>
      <c r="J12" s="6"/>
      <c r="K12" s="6"/>
      <c r="L12" s="6"/>
    </row>
    <row r="13" spans="2:12" ht="40" customHeight="1" x14ac:dyDescent="0.2">
      <c r="B13" s="5"/>
      <c r="C13" s="6"/>
      <c r="D13" s="6"/>
      <c r="E13" s="24" t="e">
        <f>VLOOKUP(D13,ポイントレート!$A$2:$B$19,2,FALSE)</f>
        <v>#N/A</v>
      </c>
      <c r="F13" s="7"/>
      <c r="G13" s="7"/>
      <c r="H13" s="6"/>
      <c r="I13" s="22" t="e">
        <f t="shared" si="0"/>
        <v>#N/A</v>
      </c>
      <c r="J13" s="6"/>
      <c r="K13" s="6"/>
      <c r="L13" s="6"/>
    </row>
    <row r="14" spans="2:12" ht="40" customHeight="1" x14ac:dyDescent="0.2">
      <c r="B14" s="5"/>
      <c r="C14" s="6"/>
      <c r="D14" s="6"/>
      <c r="E14" s="24" t="e">
        <f>VLOOKUP(D14,ポイントレート!$A$2:$B$19,2,FALSE)</f>
        <v>#N/A</v>
      </c>
      <c r="F14" s="7"/>
      <c r="G14" s="7"/>
      <c r="H14" s="6"/>
      <c r="I14" s="22" t="e">
        <f t="shared" si="0"/>
        <v>#N/A</v>
      </c>
      <c r="J14" s="6"/>
      <c r="K14" s="6"/>
      <c r="L14" s="6"/>
    </row>
    <row r="15" spans="2:12" ht="40" customHeight="1" x14ac:dyDescent="0.2">
      <c r="B15" s="5"/>
      <c r="C15" s="6"/>
      <c r="D15" s="6"/>
      <c r="E15" s="24" t="e">
        <f>VLOOKUP(D15,ポイントレート!$A$2:$B$19,2,FALSE)</f>
        <v>#N/A</v>
      </c>
      <c r="F15" s="7"/>
      <c r="G15" s="7"/>
      <c r="H15" s="6"/>
      <c r="I15" s="22" t="e">
        <f t="shared" si="0"/>
        <v>#N/A</v>
      </c>
      <c r="J15" s="6"/>
      <c r="K15" s="6"/>
      <c r="L15" s="6"/>
    </row>
    <row r="16" spans="2:12" ht="40" customHeight="1" x14ac:dyDescent="0.2">
      <c r="B16" s="5"/>
      <c r="C16" s="6"/>
      <c r="D16" s="6"/>
      <c r="E16" s="24" t="e">
        <f>VLOOKUP(D16,ポイントレート!$A$2:$B$19,2,FALSE)</f>
        <v>#N/A</v>
      </c>
      <c r="F16" s="7"/>
      <c r="G16" s="7"/>
      <c r="H16" s="6"/>
      <c r="I16" s="22" t="e">
        <f t="shared" si="0"/>
        <v>#N/A</v>
      </c>
      <c r="J16" s="6"/>
      <c r="K16" s="6"/>
      <c r="L16" s="6"/>
    </row>
    <row r="17" spans="2:12" ht="40" customHeight="1" x14ac:dyDescent="0.2">
      <c r="B17" s="5"/>
      <c r="C17" s="6"/>
      <c r="D17" s="6"/>
      <c r="E17" s="24" t="e">
        <f>VLOOKUP(D17,ポイントレート!$A$2:$B$19,2,FALSE)</f>
        <v>#N/A</v>
      </c>
      <c r="F17" s="7"/>
      <c r="G17" s="7"/>
      <c r="H17" s="6"/>
      <c r="I17" s="22" t="e">
        <f t="shared" si="0"/>
        <v>#N/A</v>
      </c>
      <c r="J17" s="6"/>
      <c r="K17" s="6"/>
      <c r="L17" s="6"/>
    </row>
    <row r="18" spans="2:12" ht="40" customHeight="1" x14ac:dyDescent="0.2">
      <c r="B18" s="5"/>
      <c r="C18" s="6"/>
      <c r="D18" s="6"/>
      <c r="E18" s="24" t="e">
        <f>VLOOKUP(D18,ポイントレート!$A$2:$B$19,2,FALSE)</f>
        <v>#N/A</v>
      </c>
      <c r="F18" s="7"/>
      <c r="G18" s="7"/>
      <c r="H18" s="6"/>
      <c r="I18" s="22" t="e">
        <f t="shared" si="0"/>
        <v>#N/A</v>
      </c>
      <c r="J18" s="6"/>
      <c r="K18" s="6"/>
      <c r="L18" s="6"/>
    </row>
    <row r="19" spans="2:12" ht="40" customHeight="1" x14ac:dyDescent="0.2">
      <c r="B19" s="5"/>
      <c r="C19" s="6"/>
      <c r="D19" s="6"/>
      <c r="E19" s="24" t="e">
        <f>VLOOKUP(D19,ポイントレート!$A$2:$B$19,2,FALSE)</f>
        <v>#N/A</v>
      </c>
      <c r="F19" s="7"/>
      <c r="G19" s="7"/>
      <c r="H19" s="6"/>
      <c r="I19" s="22" t="e">
        <f t="shared" si="0"/>
        <v>#N/A</v>
      </c>
      <c r="J19" s="6"/>
      <c r="K19" s="6"/>
      <c r="L19" s="6"/>
    </row>
    <row r="20" spans="2:12" ht="40" customHeight="1" x14ac:dyDescent="0.2">
      <c r="B20" s="5"/>
      <c r="C20" s="6"/>
      <c r="D20" s="6"/>
      <c r="E20" s="24" t="e">
        <f>VLOOKUP(D20,ポイントレート!$A$2:$B$19,2,FALSE)</f>
        <v>#N/A</v>
      </c>
      <c r="F20" s="7"/>
      <c r="G20" s="7"/>
      <c r="H20" s="6"/>
      <c r="I20" s="22" t="e">
        <f t="shared" si="0"/>
        <v>#N/A</v>
      </c>
      <c r="J20" s="6"/>
      <c r="K20" s="6"/>
      <c r="L20" s="6"/>
    </row>
    <row r="21" spans="2:12" ht="40" customHeight="1" x14ac:dyDescent="0.2">
      <c r="B21" s="5"/>
      <c r="C21" s="6"/>
      <c r="D21" s="6"/>
      <c r="E21" s="24" t="e">
        <f>VLOOKUP(D21,ポイントレート!$A$2:$B$19,2,FALSE)</f>
        <v>#N/A</v>
      </c>
      <c r="F21" s="7"/>
      <c r="G21" s="7"/>
      <c r="H21" s="6"/>
      <c r="I21" s="22" t="e">
        <f t="shared" si="0"/>
        <v>#N/A</v>
      </c>
      <c r="J21" s="6"/>
      <c r="K21" s="6"/>
      <c r="L21" s="6"/>
    </row>
    <row r="22" spans="2:12" ht="40" customHeight="1" x14ac:dyDescent="0.2">
      <c r="B22" s="5"/>
      <c r="C22" s="6"/>
      <c r="D22" s="6"/>
      <c r="E22" s="24" t="e">
        <f>VLOOKUP(D22,ポイントレート!$A$2:$B$19,2,FALSE)</f>
        <v>#N/A</v>
      </c>
      <c r="F22" s="7"/>
      <c r="G22" s="7"/>
      <c r="H22" s="6"/>
      <c r="I22" s="22" t="e">
        <f t="shared" si="0"/>
        <v>#N/A</v>
      </c>
      <c r="J22" s="6"/>
      <c r="K22" s="6"/>
      <c r="L22" s="6"/>
    </row>
    <row r="23" spans="2:12" ht="40" customHeight="1" x14ac:dyDescent="0.2">
      <c r="B23" s="5"/>
      <c r="C23" s="6"/>
      <c r="D23" s="6"/>
      <c r="E23" s="24" t="e">
        <f>VLOOKUP(D23,ポイントレート!$A$2:$B$19,2,FALSE)</f>
        <v>#N/A</v>
      </c>
      <c r="F23" s="7"/>
      <c r="G23" s="7"/>
      <c r="H23" s="6"/>
      <c r="I23" s="22" t="e">
        <f t="shared" si="0"/>
        <v>#N/A</v>
      </c>
      <c r="J23" s="6"/>
      <c r="K23" s="6"/>
      <c r="L23" s="6"/>
    </row>
    <row r="24" spans="2:12" ht="40" customHeight="1" x14ac:dyDescent="0.2">
      <c r="B24" s="5"/>
      <c r="C24" s="6"/>
      <c r="D24" s="6"/>
      <c r="E24" s="24" t="e">
        <f>VLOOKUP(D24,ポイントレート!$A$2:$B$19,2,FALSE)</f>
        <v>#N/A</v>
      </c>
      <c r="F24" s="7"/>
      <c r="G24" s="7"/>
      <c r="H24" s="6"/>
      <c r="I24" s="22" t="e">
        <f t="shared" si="0"/>
        <v>#N/A</v>
      </c>
      <c r="J24" s="6"/>
      <c r="K24" s="6"/>
      <c r="L24" s="6"/>
    </row>
    <row r="25" spans="2:12" ht="40" customHeight="1" x14ac:dyDescent="0.2">
      <c r="B25" s="5"/>
      <c r="C25" s="6"/>
      <c r="D25" s="6"/>
      <c r="E25" s="24" t="e">
        <f>VLOOKUP(D25,ポイントレート!$A$2:$B$19,2,FALSE)</f>
        <v>#N/A</v>
      </c>
      <c r="F25" s="7"/>
      <c r="G25" s="7"/>
      <c r="H25" s="6"/>
      <c r="I25" s="22" t="e">
        <f t="shared" si="0"/>
        <v>#N/A</v>
      </c>
      <c r="J25" s="6"/>
      <c r="K25" s="6"/>
      <c r="L25" s="6"/>
    </row>
    <row r="26" spans="2:12" ht="40" customHeight="1" x14ac:dyDescent="0.2">
      <c r="B26" s="5"/>
      <c r="C26" s="6"/>
      <c r="D26" s="6"/>
      <c r="E26" s="24" t="e">
        <f>VLOOKUP(D26,ポイントレート!$A$2:$B$19,2,FALSE)</f>
        <v>#N/A</v>
      </c>
      <c r="F26" s="7"/>
      <c r="G26" s="7"/>
      <c r="H26" s="6"/>
      <c r="I26" s="22" t="e">
        <f t="shared" si="0"/>
        <v>#N/A</v>
      </c>
      <c r="J26" s="6"/>
      <c r="K26" s="6"/>
      <c r="L26" s="6"/>
    </row>
    <row r="27" spans="2:12" ht="40" customHeight="1" x14ac:dyDescent="0.2">
      <c r="B27" s="5"/>
      <c r="C27" s="6"/>
      <c r="D27" s="6"/>
      <c r="E27" s="24" t="e">
        <f>VLOOKUP(D27,ポイントレート!$A$2:$B$19,2,FALSE)</f>
        <v>#N/A</v>
      </c>
      <c r="F27" s="7"/>
      <c r="G27" s="7"/>
      <c r="H27" s="6"/>
      <c r="I27" s="22" t="e">
        <f t="shared" si="0"/>
        <v>#N/A</v>
      </c>
      <c r="J27" s="6"/>
      <c r="K27" s="6"/>
      <c r="L27" s="6"/>
    </row>
    <row r="28" spans="2:12" ht="40" customHeight="1" x14ac:dyDescent="0.2">
      <c r="B28" s="5"/>
      <c r="C28" s="6"/>
      <c r="D28" s="6"/>
      <c r="E28" s="24" t="e">
        <f>VLOOKUP(D28,ポイントレート!$A$2:$B$19,2,FALSE)</f>
        <v>#N/A</v>
      </c>
      <c r="F28" s="7"/>
      <c r="G28" s="7"/>
      <c r="H28" s="6"/>
      <c r="I28" s="22" t="e">
        <f t="shared" si="0"/>
        <v>#N/A</v>
      </c>
      <c r="J28" s="6"/>
      <c r="K28" s="6"/>
      <c r="L28" s="6"/>
    </row>
    <row r="29" spans="2:12" ht="40" customHeight="1" x14ac:dyDescent="0.2">
      <c r="B29" s="5"/>
      <c r="C29" s="6"/>
      <c r="D29" s="6"/>
      <c r="E29" s="24" t="e">
        <f>VLOOKUP(D29,ポイントレート!$A$2:$B$19,2,FALSE)</f>
        <v>#N/A</v>
      </c>
      <c r="F29" s="7"/>
      <c r="G29" s="7"/>
      <c r="H29" s="6"/>
      <c r="I29" s="22" t="e">
        <f t="shared" si="0"/>
        <v>#N/A</v>
      </c>
      <c r="J29" s="6"/>
      <c r="K29" s="6"/>
      <c r="L29" s="6"/>
    </row>
    <row r="30" spans="2:12" ht="40" customHeight="1" x14ac:dyDescent="0.2">
      <c r="B30" s="5"/>
      <c r="C30" s="6"/>
      <c r="D30" s="6"/>
      <c r="E30" s="24" t="e">
        <f>VLOOKUP(D30,ポイントレート!$A$2:$B$19,2,FALSE)</f>
        <v>#N/A</v>
      </c>
      <c r="F30" s="7"/>
      <c r="G30" s="7"/>
      <c r="H30" s="6"/>
      <c r="I30" s="22" t="e">
        <f t="shared" si="0"/>
        <v>#N/A</v>
      </c>
      <c r="J30" s="6"/>
      <c r="K30" s="6"/>
      <c r="L30" s="6"/>
    </row>
    <row r="31" spans="2:12" ht="40" customHeight="1" x14ac:dyDescent="0.2">
      <c r="B31" s="5"/>
      <c r="C31" s="6"/>
      <c r="D31" s="6"/>
      <c r="E31" s="24" t="e">
        <f>VLOOKUP(D31,ポイントレート!$A$2:$B$19,2,FALSE)</f>
        <v>#N/A</v>
      </c>
      <c r="F31" s="7"/>
      <c r="G31" s="7"/>
      <c r="H31" s="6"/>
      <c r="I31" s="22" t="e">
        <f t="shared" si="0"/>
        <v>#N/A</v>
      </c>
      <c r="J31" s="6"/>
      <c r="K31" s="6"/>
      <c r="L31" s="6"/>
    </row>
    <row r="32" spans="2:12" ht="40" customHeight="1" x14ac:dyDescent="0.2">
      <c r="B32" s="5"/>
      <c r="C32" s="6"/>
      <c r="D32" s="6"/>
      <c r="E32" s="24" t="e">
        <f>VLOOKUP(D32,ポイントレート!$A$2:$B$19,2,FALSE)</f>
        <v>#N/A</v>
      </c>
      <c r="F32" s="7"/>
      <c r="G32" s="7"/>
      <c r="H32" s="6"/>
      <c r="I32" s="22" t="e">
        <f t="shared" si="0"/>
        <v>#N/A</v>
      </c>
      <c r="J32" s="6"/>
      <c r="K32" s="6"/>
      <c r="L32" s="6"/>
    </row>
    <row r="33" spans="2:12" ht="40" customHeight="1" x14ac:dyDescent="0.2">
      <c r="B33" s="5"/>
      <c r="C33" s="6"/>
      <c r="D33" s="6"/>
      <c r="E33" s="24" t="e">
        <f>VLOOKUP(D33,ポイントレート!$A$2:$B$19,2,FALSE)</f>
        <v>#N/A</v>
      </c>
      <c r="F33" s="7"/>
      <c r="G33" s="7"/>
      <c r="H33" s="6"/>
      <c r="I33" s="22" t="e">
        <f t="shared" si="0"/>
        <v>#N/A</v>
      </c>
      <c r="J33" s="6"/>
      <c r="K33" s="6"/>
      <c r="L33" s="6"/>
    </row>
    <row r="34" spans="2:12" ht="40" customHeight="1" x14ac:dyDescent="0.2">
      <c r="B34" s="5"/>
      <c r="C34" s="6"/>
      <c r="D34" s="6"/>
      <c r="E34" s="24" t="e">
        <f>VLOOKUP(D34,ポイントレート!$A$2:$B$19,2,FALSE)</f>
        <v>#N/A</v>
      </c>
      <c r="F34" s="7"/>
      <c r="G34" s="7"/>
      <c r="H34" s="6"/>
      <c r="I34" s="22" t="e">
        <f t="shared" si="0"/>
        <v>#N/A</v>
      </c>
      <c r="J34" s="6"/>
      <c r="K34" s="6"/>
      <c r="L34" s="6"/>
    </row>
    <row r="35" spans="2:12" ht="40" customHeight="1" x14ac:dyDescent="0.2">
      <c r="B35" s="5"/>
      <c r="C35" s="6"/>
      <c r="D35" s="6"/>
      <c r="E35" s="24" t="e">
        <f>VLOOKUP(D35,ポイントレート!$A$2:$B$19,2,FALSE)</f>
        <v>#N/A</v>
      </c>
      <c r="F35" s="7"/>
      <c r="G35" s="7"/>
      <c r="H35" s="6"/>
      <c r="I35" s="22" t="e">
        <f t="shared" si="0"/>
        <v>#N/A</v>
      </c>
      <c r="J35" s="6"/>
      <c r="K35" s="6"/>
      <c r="L35" s="6"/>
    </row>
    <row r="36" spans="2:12" ht="40" customHeight="1" x14ac:dyDescent="0.2">
      <c r="B36" s="5"/>
      <c r="C36" s="6"/>
      <c r="D36" s="6"/>
      <c r="E36" s="24" t="e">
        <f>VLOOKUP(D36,ポイントレート!$A$2:$B$19,2,FALSE)</f>
        <v>#N/A</v>
      </c>
      <c r="F36" s="7"/>
      <c r="G36" s="7"/>
      <c r="H36" s="6"/>
      <c r="I36" s="22" t="e">
        <f t="shared" si="0"/>
        <v>#N/A</v>
      </c>
      <c r="J36" s="6"/>
      <c r="K36" s="6"/>
      <c r="L36" s="6"/>
    </row>
    <row r="37" spans="2:12" ht="40" customHeight="1" x14ac:dyDescent="0.2">
      <c r="B37" s="5"/>
      <c r="C37" s="6"/>
      <c r="D37" s="6"/>
      <c r="E37" s="24" t="e">
        <f>VLOOKUP(D37,ポイントレート!$A$2:$B$19,2,FALSE)</f>
        <v>#N/A</v>
      </c>
      <c r="F37" s="7"/>
      <c r="G37" s="7"/>
      <c r="H37" s="6"/>
      <c r="I37" s="22" t="e">
        <f t="shared" si="0"/>
        <v>#N/A</v>
      </c>
      <c r="J37" s="6"/>
      <c r="K37" s="6"/>
      <c r="L37" s="6"/>
    </row>
    <row r="38" spans="2:12" ht="40" customHeight="1" x14ac:dyDescent="0.2">
      <c r="B38" s="5"/>
      <c r="C38" s="6"/>
      <c r="D38" s="6"/>
      <c r="E38" s="24" t="e">
        <f>VLOOKUP(D38,ポイントレート!$A$2:$B$19,2,FALSE)</f>
        <v>#N/A</v>
      </c>
      <c r="F38" s="7"/>
      <c r="G38" s="7"/>
      <c r="H38" s="6"/>
      <c r="I38" s="22" t="e">
        <f t="shared" si="0"/>
        <v>#N/A</v>
      </c>
      <c r="J38" s="6"/>
      <c r="K38" s="6"/>
      <c r="L38" s="6"/>
    </row>
    <row r="39" spans="2:12" ht="40" customHeight="1" x14ac:dyDescent="0.2">
      <c r="B39" s="5"/>
      <c r="C39" s="6"/>
      <c r="D39" s="6"/>
      <c r="E39" s="24" t="e">
        <f>VLOOKUP(D39,ポイントレート!$A$2:$B$19,2,FALSE)</f>
        <v>#N/A</v>
      </c>
      <c r="F39" s="7"/>
      <c r="G39" s="7"/>
      <c r="H39" s="6"/>
      <c r="I39" s="22" t="e">
        <f t="shared" si="0"/>
        <v>#N/A</v>
      </c>
      <c r="J39" s="6"/>
      <c r="K39" s="6"/>
      <c r="L39" s="6"/>
    </row>
    <row r="40" spans="2:12" ht="40" customHeight="1" x14ac:dyDescent="0.2">
      <c r="B40" s="5"/>
      <c r="C40" s="6"/>
      <c r="D40" s="6"/>
      <c r="E40" s="24" t="e">
        <f>VLOOKUP(D40,ポイントレート!$A$2:$B$19,2,FALSE)</f>
        <v>#N/A</v>
      </c>
      <c r="F40" s="7"/>
      <c r="G40" s="7"/>
      <c r="H40" s="6"/>
      <c r="I40" s="22" t="e">
        <f t="shared" si="0"/>
        <v>#N/A</v>
      </c>
      <c r="J40" s="6"/>
      <c r="K40" s="6"/>
      <c r="L40" s="6"/>
    </row>
    <row r="41" spans="2:12" ht="40" customHeight="1" x14ac:dyDescent="0.2">
      <c r="B41" s="5"/>
      <c r="C41" s="6"/>
      <c r="D41" s="6"/>
      <c r="E41" s="24" t="e">
        <f>VLOOKUP(D41,ポイントレート!$A$2:$B$19,2,FALSE)</f>
        <v>#N/A</v>
      </c>
      <c r="F41" s="7"/>
      <c r="G41" s="7"/>
      <c r="H41" s="6"/>
      <c r="I41" s="22" t="e">
        <f t="shared" si="0"/>
        <v>#N/A</v>
      </c>
      <c r="J41" s="6"/>
      <c r="K41" s="6"/>
      <c r="L41" s="6"/>
    </row>
    <row r="42" spans="2:12" ht="40" customHeight="1" x14ac:dyDescent="0.2">
      <c r="B42" s="5"/>
      <c r="C42" s="6"/>
      <c r="D42" s="6"/>
      <c r="E42" s="24" t="e">
        <f>VLOOKUP(D42,ポイントレート!$A$2:$B$19,2,FALSE)</f>
        <v>#N/A</v>
      </c>
      <c r="F42" s="7"/>
      <c r="G42" s="7"/>
      <c r="H42" s="6"/>
      <c r="I42" s="22" t="e">
        <f t="shared" si="0"/>
        <v>#N/A</v>
      </c>
      <c r="J42" s="6"/>
      <c r="K42" s="6"/>
      <c r="L42" s="6"/>
    </row>
    <row r="43" spans="2:12" ht="40" customHeight="1" x14ac:dyDescent="0.2">
      <c r="B43" s="5"/>
      <c r="C43" s="6"/>
      <c r="D43" s="6"/>
      <c r="E43" s="24" t="e">
        <f>VLOOKUP(D43,ポイントレート!$A$2:$B$19,2,FALSE)</f>
        <v>#N/A</v>
      </c>
      <c r="F43" s="7"/>
      <c r="G43" s="7"/>
      <c r="H43" s="6"/>
      <c r="I43" s="22" t="e">
        <f t="shared" si="0"/>
        <v>#N/A</v>
      </c>
      <c r="J43" s="6"/>
      <c r="K43" s="6"/>
      <c r="L43" s="6"/>
    </row>
    <row r="44" spans="2:12" ht="40" customHeight="1" x14ac:dyDescent="0.2">
      <c r="B44" s="5"/>
      <c r="C44" s="6"/>
      <c r="D44" s="6"/>
      <c r="E44" s="24" t="e">
        <f>VLOOKUP(D44,ポイントレート!$A$2:$B$19,2,FALSE)</f>
        <v>#N/A</v>
      </c>
      <c r="F44" s="7"/>
      <c r="G44" s="7"/>
      <c r="H44" s="6"/>
      <c r="I44" s="22" t="e">
        <f t="shared" si="0"/>
        <v>#N/A</v>
      </c>
      <c r="J44" s="6"/>
      <c r="K44" s="6"/>
      <c r="L44" s="6"/>
    </row>
    <row r="45" spans="2:12" ht="40" customHeight="1" x14ac:dyDescent="0.2">
      <c r="B45" s="5"/>
      <c r="C45" s="6"/>
      <c r="D45" s="6"/>
      <c r="E45" s="24" t="e">
        <f>VLOOKUP(D45,ポイントレート!$A$2:$B$19,2,FALSE)</f>
        <v>#N/A</v>
      </c>
      <c r="F45" s="7"/>
      <c r="G45" s="7"/>
      <c r="H45" s="6"/>
      <c r="I45" s="22" t="e">
        <f t="shared" si="0"/>
        <v>#N/A</v>
      </c>
      <c r="J45" s="6"/>
      <c r="K45" s="6"/>
      <c r="L45" s="6"/>
    </row>
    <row r="46" spans="2:12" ht="40" customHeight="1" x14ac:dyDescent="0.2">
      <c r="B46" s="5"/>
      <c r="C46" s="6"/>
      <c r="D46" s="6"/>
      <c r="E46" s="24" t="e">
        <f>VLOOKUP(D46,ポイントレート!$A$2:$B$19,2,FALSE)</f>
        <v>#N/A</v>
      </c>
      <c r="F46" s="7"/>
      <c r="G46" s="7"/>
      <c r="H46" s="6"/>
      <c r="I46" s="22" t="e">
        <f t="shared" si="0"/>
        <v>#N/A</v>
      </c>
      <c r="J46" s="6"/>
      <c r="K46" s="6"/>
      <c r="L46" s="6"/>
    </row>
    <row r="47" spans="2:12" ht="40" customHeight="1" x14ac:dyDescent="0.2">
      <c r="B47" s="5"/>
      <c r="C47" s="6"/>
      <c r="D47" s="6"/>
      <c r="E47" s="24" t="e">
        <f>VLOOKUP(D47,ポイントレート!$A$2:$B$19,2,FALSE)</f>
        <v>#N/A</v>
      </c>
      <c r="F47" s="7"/>
      <c r="G47" s="7"/>
      <c r="H47" s="6"/>
      <c r="I47" s="22" t="e">
        <f t="shared" si="0"/>
        <v>#N/A</v>
      </c>
      <c r="J47" s="6"/>
      <c r="K47" s="6"/>
      <c r="L47" s="6"/>
    </row>
    <row r="48" spans="2:12" ht="40" customHeight="1" x14ac:dyDescent="0.2">
      <c r="B48" s="5"/>
      <c r="C48" s="6"/>
      <c r="D48" s="6"/>
      <c r="E48" s="24" t="e">
        <f>VLOOKUP(D48,ポイントレート!$A$2:$B$19,2,FALSE)</f>
        <v>#N/A</v>
      </c>
      <c r="F48" s="7"/>
      <c r="G48" s="7"/>
      <c r="H48" s="6"/>
      <c r="I48" s="22" t="e">
        <f t="shared" si="0"/>
        <v>#N/A</v>
      </c>
      <c r="J48" s="6"/>
      <c r="K48" s="6"/>
      <c r="L48" s="6"/>
    </row>
    <row r="49" spans="2:12" ht="40" customHeight="1" x14ac:dyDescent="0.2">
      <c r="B49" s="5"/>
      <c r="C49" s="6"/>
      <c r="D49" s="6"/>
      <c r="E49" s="24" t="e">
        <f>VLOOKUP(D49,ポイントレート!$A$2:$B$19,2,FALSE)</f>
        <v>#N/A</v>
      </c>
      <c r="F49" s="7"/>
      <c r="G49" s="7"/>
      <c r="H49" s="6"/>
      <c r="I49" s="22" t="e">
        <f t="shared" si="0"/>
        <v>#N/A</v>
      </c>
      <c r="J49" s="6"/>
      <c r="K49" s="6"/>
      <c r="L49" s="6"/>
    </row>
    <row r="50" spans="2:12" ht="40" customHeight="1" x14ac:dyDescent="0.2">
      <c r="B50" s="5"/>
      <c r="C50" s="6"/>
      <c r="D50" s="6"/>
      <c r="E50" s="24" t="e">
        <f>VLOOKUP(D50,ポイントレート!$A$2:$B$19,2,FALSE)</f>
        <v>#N/A</v>
      </c>
      <c r="F50" s="7"/>
      <c r="G50" s="7"/>
      <c r="H50" s="6"/>
      <c r="I50" s="22" t="e">
        <f t="shared" si="0"/>
        <v>#N/A</v>
      </c>
      <c r="J50" s="6"/>
      <c r="K50" s="6"/>
      <c r="L50" s="6"/>
    </row>
    <row r="51" spans="2:12" ht="40" customHeight="1" x14ac:dyDescent="0.2">
      <c r="B51" s="5"/>
      <c r="C51" s="6"/>
      <c r="D51" s="6"/>
      <c r="E51" s="24" t="e">
        <f>VLOOKUP(D51,ポイントレート!$A$2:$B$19,2,FALSE)</f>
        <v>#N/A</v>
      </c>
      <c r="F51" s="7"/>
      <c r="G51" s="7"/>
      <c r="H51" s="6"/>
      <c r="I51" s="22" t="e">
        <f t="shared" si="0"/>
        <v>#N/A</v>
      </c>
      <c r="J51" s="6"/>
      <c r="K51" s="6"/>
      <c r="L51" s="6"/>
    </row>
    <row r="52" spans="2:12" ht="40" customHeight="1" x14ac:dyDescent="0.2">
      <c r="B52" s="5"/>
      <c r="C52" s="6"/>
      <c r="D52" s="6"/>
      <c r="E52" s="24" t="e">
        <f>VLOOKUP(D52,ポイントレート!$A$2:$B$19,2,FALSE)</f>
        <v>#N/A</v>
      </c>
      <c r="F52" s="7"/>
      <c r="G52" s="7"/>
      <c r="H52" s="6"/>
      <c r="I52" s="22" t="e">
        <f t="shared" si="0"/>
        <v>#N/A</v>
      </c>
      <c r="J52" s="6"/>
      <c r="K52" s="6"/>
      <c r="L52" s="6"/>
    </row>
    <row r="53" spans="2:12" ht="40" customHeight="1" x14ac:dyDescent="0.2">
      <c r="B53" s="5"/>
      <c r="C53" s="6"/>
      <c r="D53" s="6"/>
      <c r="E53" s="24" t="e">
        <f>VLOOKUP(D53,ポイントレート!$A$2:$B$19,2,FALSE)</f>
        <v>#N/A</v>
      </c>
      <c r="F53" s="7"/>
      <c r="G53" s="7"/>
      <c r="H53" s="6"/>
      <c r="I53" s="22" t="e">
        <f t="shared" si="0"/>
        <v>#N/A</v>
      </c>
      <c r="J53" s="6"/>
      <c r="K53" s="6"/>
      <c r="L53" s="6"/>
    </row>
    <row r="54" spans="2:12" ht="40" customHeight="1" x14ac:dyDescent="0.2">
      <c r="B54" s="5"/>
      <c r="C54" s="6"/>
      <c r="D54" s="6"/>
      <c r="E54" s="24" t="e">
        <f>VLOOKUP(D54,ポイントレート!$A$2:$B$19,2,FALSE)</f>
        <v>#N/A</v>
      </c>
      <c r="F54" s="7" t="s">
        <v>55</v>
      </c>
      <c r="G54" s="7"/>
      <c r="H54" s="6"/>
      <c r="I54" s="22" t="e">
        <f t="shared" si="0"/>
        <v>#N/A</v>
      </c>
      <c r="J54" s="6"/>
      <c r="K54" s="6"/>
      <c r="L54" s="6"/>
    </row>
    <row r="55" spans="2:12" ht="40" customHeight="1" x14ac:dyDescent="0.2">
      <c r="B55" s="5"/>
      <c r="C55" s="6"/>
      <c r="D55" s="6"/>
      <c r="E55" s="24" t="e">
        <f>VLOOKUP(D55,ポイントレート!$A$2:$B$19,2,FALSE)</f>
        <v>#N/A</v>
      </c>
      <c r="F55" s="7"/>
      <c r="G55" s="7"/>
      <c r="H55" s="6"/>
      <c r="I55" s="22" t="e">
        <f t="shared" si="0"/>
        <v>#N/A</v>
      </c>
      <c r="J55" s="6"/>
      <c r="K55" s="6"/>
      <c r="L55" s="6"/>
    </row>
  </sheetData>
  <sheetProtection algorithmName="SHA-512" hashValue="AE8Zk+OTX6BabJ5epwiHAWq9yOoVkzxN7k9ZCu47jxQKePq7uBKz5NQ+iHu4n0jYmuKeDC9sLQ3U9USANuW1uQ==" saltValue="w8FUhzdIdSNSvuxazQow3g==" spinCount="100000" sheet="1" selectLockedCells="1"/>
  <mergeCells count="12">
    <mergeCell ref="L4:L5"/>
    <mergeCell ref="I4:I5"/>
    <mergeCell ref="J4:J5"/>
    <mergeCell ref="K4:K5"/>
    <mergeCell ref="B2:C2"/>
    <mergeCell ref="D2:I2"/>
    <mergeCell ref="B4:B5"/>
    <mergeCell ref="C4:C5"/>
    <mergeCell ref="D4:D5"/>
    <mergeCell ref="E4:E5"/>
    <mergeCell ref="F4:G4"/>
    <mergeCell ref="H4:H5"/>
  </mergeCells>
  <phoneticPr fontId="1"/>
  <conditionalFormatting sqref="I6:I55">
    <cfRule type="expression" dxfId="0" priority="1" stopIfTrue="1">
      <formula>ISERROR(I6)</formula>
    </cfRule>
  </conditionalFormatting>
  <dataValidations count="2">
    <dataValidation type="list" allowBlank="1" showInputMessage="1" showErrorMessage="1" sqref="B6:B55" xr:uid="{00000000-0002-0000-0300-000000000000}">
      <formula1>活動分野</formula1>
    </dataValidation>
    <dataValidation type="list" allowBlank="1" showInputMessage="1" showErrorMessage="1" sqref="C6:D55" xr:uid="{00000000-0002-0000-0300-000001000000}">
      <formula1>INDIRECT(B6)</formula1>
    </dataValidation>
  </dataValidations>
  <pageMargins left="0.59055118110236227" right="0.59055118110236227" top="0.59055118110236227" bottom="0.59055118110236227" header="0.39370078740157483" footer="0.39370078740157483"/>
  <pageSetup paperSize="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7"/>
  <sheetViews>
    <sheetView workbookViewId="0">
      <selection activeCell="H21" sqref="H21"/>
    </sheetView>
  </sheetViews>
  <sheetFormatPr defaultColWidth="9" defaultRowHeight="12" x14ac:dyDescent="0.2"/>
  <cols>
    <col min="1" max="1" width="24.36328125" style="8" customWidth="1"/>
    <col min="2" max="16384" width="9" style="8"/>
  </cols>
  <sheetData>
    <row r="1" spans="1:1" ht="15" customHeight="1" x14ac:dyDescent="0.2">
      <c r="A1" s="8" t="s">
        <v>36</v>
      </c>
    </row>
    <row r="2" spans="1:1" ht="15" customHeight="1" x14ac:dyDescent="0.2">
      <c r="A2" s="2" t="s">
        <v>5</v>
      </c>
    </row>
    <row r="3" spans="1:1" ht="15" customHeight="1" x14ac:dyDescent="0.2">
      <c r="A3" s="2" t="s">
        <v>3</v>
      </c>
    </row>
    <row r="4" spans="1:1" ht="15" customHeight="1" x14ac:dyDescent="0.2">
      <c r="A4" s="2" t="s">
        <v>4</v>
      </c>
    </row>
    <row r="5" spans="1:1" ht="15" customHeight="1" x14ac:dyDescent="0.2"/>
    <row r="6" spans="1:1" ht="15" customHeight="1" x14ac:dyDescent="0.2"/>
    <row r="7" spans="1:1" ht="15" customHeight="1" x14ac:dyDescent="0.2"/>
  </sheetData>
  <sheetProtection sheet="1"/>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D20"/>
  <sheetViews>
    <sheetView zoomScaleNormal="100" workbookViewId="0">
      <selection sqref="A1:IV19"/>
    </sheetView>
  </sheetViews>
  <sheetFormatPr defaultColWidth="9" defaultRowHeight="12" x14ac:dyDescent="0.2"/>
  <cols>
    <col min="1" max="3" width="30.6328125" style="8" customWidth="1"/>
    <col min="4" max="16384" width="9" style="8"/>
  </cols>
  <sheetData>
    <row r="1" spans="1:4" ht="15" customHeight="1" x14ac:dyDescent="0.2">
      <c r="A1" s="8" t="s">
        <v>27</v>
      </c>
    </row>
    <row r="2" spans="1:4" ht="15" customHeight="1" x14ac:dyDescent="0.2">
      <c r="A2" s="10" t="s">
        <v>6</v>
      </c>
      <c r="B2" s="10" t="s">
        <v>7</v>
      </c>
      <c r="C2" s="10" t="s">
        <v>8</v>
      </c>
    </row>
    <row r="3" spans="1:4" ht="15" customHeight="1" x14ac:dyDescent="0.2">
      <c r="A3" s="2" t="s">
        <v>69</v>
      </c>
      <c r="B3" s="2" t="s">
        <v>68</v>
      </c>
      <c r="C3" s="2" t="s">
        <v>67</v>
      </c>
      <c r="D3" s="8">
        <v>0</v>
      </c>
    </row>
    <row r="4" spans="1:4" ht="15" customHeight="1" x14ac:dyDescent="0.2">
      <c r="A4" s="11" t="s">
        <v>70</v>
      </c>
      <c r="B4" s="12" t="s">
        <v>71</v>
      </c>
      <c r="C4" s="12" t="s">
        <v>72</v>
      </c>
      <c r="D4" s="8">
        <v>1</v>
      </c>
    </row>
    <row r="5" spans="1:4" ht="15" customHeight="1" x14ac:dyDescent="0.2">
      <c r="A5" s="2" t="s">
        <v>73</v>
      </c>
      <c r="B5" s="2" t="s">
        <v>67</v>
      </c>
      <c r="C5" s="2" t="s">
        <v>74</v>
      </c>
      <c r="D5" s="8">
        <v>2</v>
      </c>
    </row>
    <row r="6" spans="1:4" ht="15" customHeight="1" x14ac:dyDescent="0.2">
      <c r="A6" s="11" t="s">
        <v>75</v>
      </c>
      <c r="B6" s="12" t="s">
        <v>72</v>
      </c>
      <c r="C6" s="12" t="s">
        <v>76</v>
      </c>
      <c r="D6" s="8">
        <v>3</v>
      </c>
    </row>
    <row r="7" spans="1:4" ht="15" customHeight="1" x14ac:dyDescent="0.2">
      <c r="A7" s="2" t="s">
        <v>77</v>
      </c>
      <c r="B7" s="2" t="s">
        <v>74</v>
      </c>
      <c r="C7" s="2" t="s">
        <v>78</v>
      </c>
      <c r="D7" s="8">
        <v>4</v>
      </c>
    </row>
    <row r="8" spans="1:4" ht="15" customHeight="1" x14ac:dyDescent="0.2">
      <c r="A8" s="11" t="s">
        <v>79</v>
      </c>
      <c r="B8" s="12" t="s">
        <v>76</v>
      </c>
      <c r="C8" s="12" t="s">
        <v>80</v>
      </c>
      <c r="D8" s="8">
        <v>5</v>
      </c>
    </row>
    <row r="9" spans="1:4" ht="15" customHeight="1" x14ac:dyDescent="0.2">
      <c r="A9" s="2" t="s">
        <v>81</v>
      </c>
      <c r="B9" s="2" t="s">
        <v>78</v>
      </c>
      <c r="C9" s="2" t="s">
        <v>82</v>
      </c>
      <c r="D9" s="8">
        <v>6</v>
      </c>
    </row>
    <row r="10" spans="1:4" ht="15" customHeight="1" x14ac:dyDescent="0.2">
      <c r="A10" s="11" t="s">
        <v>83</v>
      </c>
      <c r="B10" s="12" t="s">
        <v>84</v>
      </c>
      <c r="C10" s="12" t="s">
        <v>87</v>
      </c>
      <c r="D10" s="8">
        <v>7</v>
      </c>
    </row>
    <row r="11" spans="1:4" ht="15" customHeight="1" x14ac:dyDescent="0.2">
      <c r="A11" s="2" t="s">
        <v>85</v>
      </c>
      <c r="B11" s="2" t="s">
        <v>82</v>
      </c>
      <c r="C11" s="2" t="s">
        <v>90</v>
      </c>
      <c r="D11" s="8">
        <v>8</v>
      </c>
    </row>
    <row r="12" spans="1:4" ht="15" customHeight="1" x14ac:dyDescent="0.2">
      <c r="A12" s="11" t="s">
        <v>86</v>
      </c>
      <c r="B12" s="12" t="s">
        <v>87</v>
      </c>
      <c r="C12" s="12" t="s">
        <v>91</v>
      </c>
      <c r="D12" s="8">
        <v>9</v>
      </c>
    </row>
    <row r="13" spans="1:4" ht="15" customHeight="1" x14ac:dyDescent="0.2">
      <c r="A13" s="2" t="s">
        <v>88</v>
      </c>
      <c r="B13" s="2" t="s">
        <v>90</v>
      </c>
      <c r="C13" s="2" t="s">
        <v>94</v>
      </c>
      <c r="D13" s="8">
        <v>10</v>
      </c>
    </row>
    <row r="14" spans="1:4" ht="15" customHeight="1" x14ac:dyDescent="0.2">
      <c r="A14" s="11" t="s">
        <v>89</v>
      </c>
      <c r="B14" s="12" t="s">
        <v>91</v>
      </c>
      <c r="C14" s="12" t="s">
        <v>95</v>
      </c>
      <c r="D14" s="8">
        <v>11</v>
      </c>
    </row>
    <row r="15" spans="1:4" ht="15" customHeight="1" x14ac:dyDescent="0.2">
      <c r="A15" s="2" t="s">
        <v>92</v>
      </c>
      <c r="B15" s="2" t="s">
        <v>94</v>
      </c>
      <c r="C15" s="2" t="s">
        <v>99</v>
      </c>
      <c r="D15" s="8">
        <v>12</v>
      </c>
    </row>
    <row r="16" spans="1:4" ht="15" customHeight="1" x14ac:dyDescent="0.2">
      <c r="A16" s="11" t="s">
        <v>93</v>
      </c>
      <c r="B16" s="12" t="s">
        <v>95</v>
      </c>
      <c r="C16" s="12" t="s">
        <v>100</v>
      </c>
      <c r="D16" s="8">
        <v>13</v>
      </c>
    </row>
    <row r="17" spans="1:4" ht="15" customHeight="1" x14ac:dyDescent="0.2">
      <c r="A17" s="2" t="s">
        <v>96</v>
      </c>
      <c r="B17" s="2" t="s">
        <v>97</v>
      </c>
      <c r="C17" s="2" t="s">
        <v>102</v>
      </c>
      <c r="D17" s="8">
        <v>14</v>
      </c>
    </row>
    <row r="18" spans="1:4" ht="15" customHeight="1" x14ac:dyDescent="0.2">
      <c r="A18" s="11" t="s">
        <v>98</v>
      </c>
      <c r="B18" s="12" t="s">
        <v>100</v>
      </c>
      <c r="C18" s="12" t="s">
        <v>103</v>
      </c>
      <c r="D18" s="8">
        <v>15</v>
      </c>
    </row>
    <row r="19" spans="1:4" ht="15" customHeight="1" x14ac:dyDescent="0.2">
      <c r="A19" s="2" t="s">
        <v>101</v>
      </c>
      <c r="B19" s="2" t="s">
        <v>102</v>
      </c>
      <c r="C19" s="2" t="s">
        <v>104</v>
      </c>
      <c r="D19" s="8">
        <v>16</v>
      </c>
    </row>
    <row r="20" spans="1:4" ht="15" customHeight="1" x14ac:dyDescent="0.2"/>
  </sheetData>
  <sheetProtection sheet="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C6"/>
  <sheetViews>
    <sheetView workbookViewId="0">
      <selection activeCell="H21" sqref="H21"/>
    </sheetView>
  </sheetViews>
  <sheetFormatPr defaultColWidth="9" defaultRowHeight="12" x14ac:dyDescent="0.2"/>
  <cols>
    <col min="1" max="1" width="30.6328125" style="8" customWidth="1"/>
    <col min="2" max="2" width="44.6328125" style="8" bestFit="1" customWidth="1"/>
    <col min="3" max="3" width="30.6328125" style="8" customWidth="1"/>
    <col min="4" max="16384" width="9" style="8"/>
  </cols>
  <sheetData>
    <row r="1" spans="1:3" ht="15" customHeight="1" x14ac:dyDescent="0.2">
      <c r="A1" s="8" t="s">
        <v>37</v>
      </c>
    </row>
    <row r="2" spans="1:3" ht="15" customHeight="1" x14ac:dyDescent="0.2">
      <c r="A2" s="9" t="s">
        <v>9</v>
      </c>
      <c r="B2" s="9" t="s">
        <v>10</v>
      </c>
      <c r="C2" s="9" t="s">
        <v>11</v>
      </c>
    </row>
    <row r="3" spans="1:3" ht="15" customHeight="1" x14ac:dyDescent="0.2">
      <c r="A3" s="2" t="s">
        <v>13</v>
      </c>
      <c r="B3" s="2" t="s">
        <v>52</v>
      </c>
      <c r="C3" s="2" t="s">
        <v>56</v>
      </c>
    </row>
    <row r="4" spans="1:3" ht="15" customHeight="1" x14ac:dyDescent="0.2">
      <c r="A4" s="2" t="s">
        <v>14</v>
      </c>
      <c r="B4" s="2" t="s">
        <v>19</v>
      </c>
      <c r="C4" s="2" t="s">
        <v>22</v>
      </c>
    </row>
    <row r="5" spans="1:3" ht="15" customHeight="1" x14ac:dyDescent="0.2">
      <c r="A5" s="2"/>
      <c r="B5" s="2" t="s">
        <v>20</v>
      </c>
      <c r="C5" s="2" t="s">
        <v>23</v>
      </c>
    </row>
    <row r="6" spans="1:3" ht="24" x14ac:dyDescent="0.2">
      <c r="A6" s="2"/>
      <c r="B6" s="2"/>
      <c r="C6" s="24" t="s">
        <v>59</v>
      </c>
    </row>
  </sheetData>
  <sheetProtection sheet="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G11"/>
  <sheetViews>
    <sheetView topLeftCell="B1" workbookViewId="0">
      <selection activeCell="F10" sqref="F10"/>
    </sheetView>
  </sheetViews>
  <sheetFormatPr defaultColWidth="9" defaultRowHeight="12" x14ac:dyDescent="0.2"/>
  <cols>
    <col min="1" max="1" width="30.6328125" style="8" customWidth="1"/>
    <col min="2" max="2" width="60.6328125" style="8" customWidth="1"/>
    <col min="3" max="3" width="51.90625" style="8" bestFit="1" customWidth="1"/>
    <col min="4" max="4" width="64.453125" style="8" bestFit="1" customWidth="1"/>
    <col min="5" max="16384" width="9" style="8"/>
  </cols>
  <sheetData>
    <row r="1" spans="1:7" ht="15" customHeight="1" x14ac:dyDescent="0.2">
      <c r="A1" s="8" t="s">
        <v>38</v>
      </c>
    </row>
    <row r="2" spans="1:7" ht="15" customHeight="1" x14ac:dyDescent="0.2">
      <c r="A2" s="9" t="s">
        <v>13</v>
      </c>
      <c r="B2" s="2" t="s">
        <v>21</v>
      </c>
      <c r="C2" s="2" t="s">
        <v>15</v>
      </c>
      <c r="D2" s="2"/>
    </row>
    <row r="3" spans="1:7" ht="15" customHeight="1" x14ac:dyDescent="0.2">
      <c r="A3" s="9" t="s">
        <v>14</v>
      </c>
      <c r="B3" s="2" t="s">
        <v>21</v>
      </c>
      <c r="C3" s="2" t="s">
        <v>15</v>
      </c>
      <c r="D3" s="2"/>
    </row>
    <row r="4" spans="1:7" ht="24" x14ac:dyDescent="0.2">
      <c r="A4" s="25" t="s">
        <v>52</v>
      </c>
      <c r="B4" s="2" t="s">
        <v>53</v>
      </c>
      <c r="C4" s="2" t="s">
        <v>54</v>
      </c>
      <c r="D4" s="2"/>
    </row>
    <row r="5" spans="1:7" ht="15" customHeight="1" x14ac:dyDescent="0.2">
      <c r="A5" s="9" t="s">
        <v>19</v>
      </c>
      <c r="B5" s="2" t="s">
        <v>45</v>
      </c>
      <c r="C5" s="2" t="s">
        <v>46</v>
      </c>
      <c r="D5" s="2"/>
    </row>
    <row r="6" spans="1:7" ht="15" customHeight="1" x14ac:dyDescent="0.2">
      <c r="A6" s="9" t="s">
        <v>20</v>
      </c>
      <c r="B6" s="2" t="s">
        <v>57</v>
      </c>
      <c r="C6" s="2"/>
      <c r="D6" s="2"/>
    </row>
    <row r="7" spans="1:7" ht="15" customHeight="1" x14ac:dyDescent="0.2">
      <c r="A7" s="9" t="s">
        <v>56</v>
      </c>
      <c r="B7" s="2" t="s">
        <v>24</v>
      </c>
      <c r="C7" s="2" t="s">
        <v>30</v>
      </c>
      <c r="D7" s="2"/>
    </row>
    <row r="8" spans="1:7" ht="15" customHeight="1" x14ac:dyDescent="0.2">
      <c r="A8" s="9" t="s">
        <v>39</v>
      </c>
      <c r="B8" s="2" t="s">
        <v>47</v>
      </c>
      <c r="C8" s="2" t="s">
        <v>48</v>
      </c>
      <c r="D8" s="2"/>
    </row>
    <row r="9" spans="1:7" ht="24" x14ac:dyDescent="0.2">
      <c r="A9" s="9" t="s">
        <v>40</v>
      </c>
      <c r="B9" s="24" t="s">
        <v>49</v>
      </c>
      <c r="C9" s="2"/>
      <c r="D9" s="2"/>
    </row>
    <row r="10" spans="1:7" ht="24" x14ac:dyDescent="0.2">
      <c r="A10" s="25" t="s">
        <v>59</v>
      </c>
      <c r="B10" s="2" t="s">
        <v>50</v>
      </c>
      <c r="C10" s="2" t="s">
        <v>51</v>
      </c>
      <c r="D10" s="2" t="s">
        <v>62</v>
      </c>
      <c r="E10" s="2" t="s">
        <v>64</v>
      </c>
      <c r="F10" s="2" t="s">
        <v>66</v>
      </c>
      <c r="G10" s="2" t="s">
        <v>58</v>
      </c>
    </row>
    <row r="11" spans="1:7" ht="15" customHeight="1" x14ac:dyDescent="0.2"/>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B20"/>
  <sheetViews>
    <sheetView workbookViewId="0">
      <selection activeCell="B25" sqref="B25"/>
    </sheetView>
  </sheetViews>
  <sheetFormatPr defaultColWidth="9" defaultRowHeight="12" x14ac:dyDescent="0.2"/>
  <cols>
    <col min="1" max="1" width="65.08984375" style="8" bestFit="1" customWidth="1"/>
    <col min="2" max="2" width="6.26953125" style="8" bestFit="1" customWidth="1"/>
    <col min="3" max="3" width="27" style="8" customWidth="1"/>
    <col min="4" max="6" width="9" style="8"/>
    <col min="7" max="7" width="11.08984375" style="8" customWidth="1"/>
    <col min="8" max="16384" width="9" style="8"/>
  </cols>
  <sheetData>
    <row r="1" spans="1:2" ht="15" customHeight="1" x14ac:dyDescent="0.2">
      <c r="A1" s="8" t="s">
        <v>41</v>
      </c>
    </row>
    <row r="2" spans="1:2" ht="15" customHeight="1" x14ac:dyDescent="0.2">
      <c r="A2" s="2" t="s">
        <v>25</v>
      </c>
      <c r="B2" s="2">
        <v>3</v>
      </c>
    </row>
    <row r="3" spans="1:2" ht="15" customHeight="1" x14ac:dyDescent="0.2">
      <c r="A3" s="2" t="s">
        <v>15</v>
      </c>
      <c r="B3" s="2">
        <v>2</v>
      </c>
    </row>
    <row r="4" spans="1:2" ht="15" customHeight="1" x14ac:dyDescent="0.2">
      <c r="A4" s="2" t="s">
        <v>53</v>
      </c>
      <c r="B4" s="2">
        <v>1</v>
      </c>
    </row>
    <row r="5" spans="1:2" ht="15" customHeight="1" x14ac:dyDescent="0.2">
      <c r="A5" s="2" t="s">
        <v>54</v>
      </c>
      <c r="B5" s="2">
        <v>1</v>
      </c>
    </row>
    <row r="6" spans="1:2" ht="15" customHeight="1" x14ac:dyDescent="0.2">
      <c r="A6" s="2" t="s">
        <v>45</v>
      </c>
      <c r="B6" s="2">
        <v>1</v>
      </c>
    </row>
    <row r="7" spans="1:2" ht="15" customHeight="1" x14ac:dyDescent="0.2">
      <c r="A7" s="2" t="s">
        <v>46</v>
      </c>
      <c r="B7" s="2">
        <v>1</v>
      </c>
    </row>
    <row r="8" spans="1:2" ht="15" customHeight="1" x14ac:dyDescent="0.2">
      <c r="A8" s="2" t="s">
        <v>57</v>
      </c>
      <c r="B8" s="23">
        <v>1</v>
      </c>
    </row>
    <row r="9" spans="1:2" ht="15" customHeight="1" x14ac:dyDescent="0.2">
      <c r="A9" s="2" t="s">
        <v>24</v>
      </c>
      <c r="B9" s="2">
        <v>2</v>
      </c>
    </row>
    <row r="10" spans="1:2" ht="15" customHeight="1" x14ac:dyDescent="0.2">
      <c r="A10" s="2" t="s">
        <v>30</v>
      </c>
      <c r="B10" s="2">
        <v>1</v>
      </c>
    </row>
    <row r="11" spans="1:2" ht="15" customHeight="1" x14ac:dyDescent="0.2">
      <c r="A11" s="2" t="s">
        <v>47</v>
      </c>
      <c r="B11" s="2">
        <v>2</v>
      </c>
    </row>
    <row r="12" spans="1:2" ht="15" customHeight="1" x14ac:dyDescent="0.2">
      <c r="A12" s="2" t="s">
        <v>48</v>
      </c>
      <c r="B12" s="2">
        <v>1</v>
      </c>
    </row>
    <row r="13" spans="1:2" ht="24" x14ac:dyDescent="0.2">
      <c r="A13" s="24" t="s">
        <v>49</v>
      </c>
      <c r="B13" s="2">
        <v>1</v>
      </c>
    </row>
    <row r="14" spans="1:2" ht="15" customHeight="1" x14ac:dyDescent="0.2">
      <c r="A14" s="2" t="s">
        <v>50</v>
      </c>
      <c r="B14" s="2">
        <v>1</v>
      </c>
    </row>
    <row r="15" spans="1:2" ht="15" customHeight="1" x14ac:dyDescent="0.2">
      <c r="A15" s="2" t="s">
        <v>51</v>
      </c>
      <c r="B15" s="2">
        <v>1</v>
      </c>
    </row>
    <row r="16" spans="1:2" ht="15" customHeight="1" x14ac:dyDescent="0.2">
      <c r="A16" s="2" t="s">
        <v>61</v>
      </c>
      <c r="B16" s="2">
        <v>1</v>
      </c>
    </row>
    <row r="17" spans="1:2" ht="15" customHeight="1" x14ac:dyDescent="0.2">
      <c r="A17" s="2" t="s">
        <v>63</v>
      </c>
      <c r="B17" s="2">
        <v>1</v>
      </c>
    </row>
    <row r="18" spans="1:2" ht="15" customHeight="1" x14ac:dyDescent="0.2">
      <c r="A18" s="2" t="s">
        <v>65</v>
      </c>
      <c r="B18" s="2">
        <v>1</v>
      </c>
    </row>
    <row r="19" spans="1:2" ht="15" customHeight="1" x14ac:dyDescent="0.2">
      <c r="A19" s="2" t="s">
        <v>58</v>
      </c>
      <c r="B19" s="2">
        <v>1</v>
      </c>
    </row>
    <row r="20" spans="1:2" ht="15"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基本情報</vt:lpstr>
      <vt:lpstr>1年目</vt:lpstr>
      <vt:lpstr>2年目</vt:lpstr>
      <vt:lpstr>3年目</vt:lpstr>
      <vt:lpstr>資格区分</vt:lpstr>
      <vt:lpstr>資格維持活動期間</vt:lpstr>
      <vt:lpstr>活動分野・項目</vt:lpstr>
      <vt:lpstr>摘要</vt:lpstr>
      <vt:lpstr>ポイントレート</vt:lpstr>
      <vt:lpstr>外部監査</vt:lpstr>
      <vt:lpstr>活動期間1年目</vt:lpstr>
      <vt:lpstr>活動期間2年目</vt:lpstr>
      <vt:lpstr>活動期間3年目</vt:lpstr>
      <vt:lpstr>活動分野</vt:lpstr>
      <vt:lpstr>活動分野・項目!活動分野・項目</vt:lpstr>
      <vt:lpstr>監査実績</vt:lpstr>
      <vt:lpstr>監査人の学習</vt:lpstr>
      <vt:lpstr>協会WG活動等</vt:lpstr>
      <vt:lpstr>協会が社会貢献に意義があると認める情報セキュリティ監査に関連する活動</vt:lpstr>
      <vt:lpstr>研修・セミナーなどの受講</vt:lpstr>
      <vt:lpstr>講師活動</vt:lpstr>
      <vt:lpstr>資格区分</vt:lpstr>
      <vt:lpstr>自己学習</vt:lpstr>
      <vt:lpstr>執筆活動</vt:lpstr>
      <vt:lpstr>社会貢献</vt:lpstr>
      <vt:lpstr>情報セキュリティ監査に関連する研修・セミナーなどの受講</vt:lpstr>
      <vt:lpstr>情報セキュリティ関連資格取得</vt:lpstr>
      <vt:lpstr>内部監査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2022-10-19T06:19:05Z</dcterms:modified>
</cp:coreProperties>
</file>